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8610" windowHeight="9615" tabRatio="509"/>
  </bookViews>
  <sheets>
    <sheet name="SUMMARY" sheetId="4" r:id="rId1"/>
    <sheet name="Income" sheetId="2" r:id="rId2"/>
    <sheet name="Expenses" sheetId="3" r:id="rId3"/>
  </sheets>
  <definedNames>
    <definedName name="_xlnm.Print_Area" localSheetId="2">Expenses!$A:$F</definedName>
    <definedName name="_xlnm.Print_Area" localSheetId="1">Income!$A$1:$J$75</definedName>
  </definedNames>
  <calcPr calcId="145621"/>
</workbook>
</file>

<file path=xl/calcChain.xml><?xml version="1.0" encoding="utf-8"?>
<calcChain xmlns="http://schemas.openxmlformats.org/spreadsheetml/2006/main">
  <c r="H75" i="2" l="1"/>
  <c r="H74" i="2"/>
  <c r="H73" i="2"/>
  <c r="H65" i="2"/>
  <c r="H63" i="2"/>
  <c r="H64" i="2"/>
  <c r="H62" i="2"/>
  <c r="H60" i="2"/>
  <c r="H55" i="2"/>
  <c r="H56" i="2"/>
  <c r="H57" i="2"/>
  <c r="H58" i="2"/>
  <c r="H59" i="2"/>
  <c r="H54" i="2"/>
  <c r="H51" i="2"/>
  <c r="H50" i="2"/>
  <c r="H48" i="2"/>
  <c r="H42" i="2"/>
  <c r="H43" i="2"/>
  <c r="H44" i="2"/>
  <c r="H45" i="2"/>
  <c r="H46" i="2"/>
  <c r="H47" i="2"/>
  <c r="H41" i="2"/>
  <c r="H39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15" i="2"/>
  <c r="H13" i="2"/>
  <c r="H3" i="2"/>
  <c r="H4" i="2"/>
  <c r="H5" i="2"/>
  <c r="H6" i="2"/>
  <c r="H7" i="2"/>
  <c r="H8" i="2"/>
  <c r="H9" i="2"/>
  <c r="H10" i="2"/>
  <c r="H11" i="2"/>
  <c r="H12" i="2"/>
  <c r="H2" i="2"/>
  <c r="E102" i="3"/>
  <c r="E23" i="4"/>
  <c r="D102" i="3"/>
  <c r="D101" i="3"/>
  <c r="D100" i="3"/>
  <c r="D98" i="3"/>
  <c r="D91" i="3"/>
  <c r="D92" i="3"/>
  <c r="D93" i="3"/>
  <c r="D94" i="3"/>
  <c r="D95" i="3"/>
  <c r="D96" i="3"/>
  <c r="D97" i="3"/>
  <c r="D90" i="3"/>
  <c r="D88" i="3"/>
  <c r="D84" i="3"/>
  <c r="D85" i="3"/>
  <c r="D86" i="3"/>
  <c r="D87" i="3"/>
  <c r="D83" i="3"/>
  <c r="D81" i="3"/>
  <c r="D72" i="3"/>
  <c r="D73" i="3"/>
  <c r="D74" i="3"/>
  <c r="D75" i="3"/>
  <c r="D76" i="3"/>
  <c r="D77" i="3"/>
  <c r="D78" i="3"/>
  <c r="D79" i="3"/>
  <c r="D80" i="3"/>
  <c r="D71" i="3"/>
  <c r="D69" i="3"/>
  <c r="D66" i="3"/>
  <c r="D67" i="3"/>
  <c r="D68" i="3"/>
  <c r="D65" i="3"/>
  <c r="D63" i="3"/>
  <c r="D62" i="3"/>
  <c r="D55" i="3"/>
  <c r="D52" i="3"/>
  <c r="D53" i="3"/>
  <c r="D54" i="3"/>
  <c r="D51" i="3"/>
  <c r="D49" i="3"/>
  <c r="D37" i="3"/>
  <c r="D38" i="3"/>
  <c r="D39" i="3"/>
  <c r="D40" i="3"/>
  <c r="D41" i="3"/>
  <c r="D42" i="3"/>
  <c r="D43" i="3"/>
  <c r="D44" i="3"/>
  <c r="D45" i="3"/>
  <c r="D46" i="3"/>
  <c r="D47" i="3"/>
  <c r="D48" i="3"/>
  <c r="D36" i="3"/>
  <c r="D4" i="3"/>
  <c r="D3" i="3"/>
  <c r="D2" i="3"/>
  <c r="B102" i="3"/>
  <c r="B23" i="4"/>
  <c r="C102" i="3"/>
  <c r="C23" i="4"/>
  <c r="C101" i="3"/>
  <c r="C98" i="3"/>
  <c r="C88" i="3"/>
  <c r="C81" i="3"/>
  <c r="C69" i="3"/>
  <c r="C63" i="3"/>
  <c r="C55" i="3"/>
  <c r="C49" i="3"/>
  <c r="C4" i="3"/>
  <c r="B101" i="3"/>
  <c r="B98" i="3"/>
  <c r="B88" i="3"/>
  <c r="B81" i="3"/>
  <c r="B69" i="3"/>
  <c r="B63" i="3"/>
  <c r="B55" i="3"/>
  <c r="B49" i="3"/>
  <c r="B4" i="3"/>
  <c r="G75" i="2"/>
  <c r="G48" i="2"/>
  <c r="F13" i="2"/>
  <c r="F75" i="2"/>
  <c r="G74" i="2"/>
  <c r="G51" i="2"/>
  <c r="F51" i="2"/>
  <c r="D21" i="4"/>
  <c r="D20" i="4"/>
  <c r="D19" i="4"/>
  <c r="D18" i="4"/>
  <c r="D17" i="4"/>
  <c r="D16" i="4"/>
  <c r="D15" i="4"/>
  <c r="D14" i="4"/>
  <c r="D13" i="4"/>
  <c r="D23" i="4" s="1"/>
  <c r="D10" i="4"/>
  <c r="D7" i="4"/>
  <c r="D6" i="4"/>
  <c r="D5" i="4"/>
  <c r="D4" i="4"/>
  <c r="D3" i="4"/>
  <c r="D2" i="4"/>
  <c r="H68" i="2"/>
  <c r="G68" i="2"/>
  <c r="F68" i="2"/>
  <c r="G65" i="2"/>
  <c r="F65" i="2"/>
  <c r="G60" i="2"/>
  <c r="F60" i="2"/>
  <c r="F74" i="2"/>
  <c r="F48" i="2"/>
  <c r="G39" i="2"/>
  <c r="F39" i="2"/>
  <c r="C11" i="4"/>
  <c r="G13" i="2"/>
  <c r="C24" i="4" l="1"/>
  <c r="E24" i="4"/>
  <c r="E98" i="3"/>
  <c r="E88" i="3"/>
  <c r="E81" i="3"/>
  <c r="E69" i="3"/>
  <c r="E55" i="3"/>
  <c r="E101" i="3"/>
  <c r="E49" i="3" l="1"/>
  <c r="E4" i="3" l="1"/>
  <c r="E11" i="4"/>
  <c r="I75" i="2"/>
  <c r="I68" i="2"/>
  <c r="I65" i="2"/>
  <c r="I60" i="2" l="1"/>
  <c r="I74" i="2"/>
  <c r="I48" i="2"/>
  <c r="I39" i="2"/>
  <c r="I13" i="2"/>
  <c r="B11" i="4"/>
  <c r="D11" i="4" s="1"/>
  <c r="D24" i="4" s="1"/>
  <c r="D6" i="2"/>
  <c r="B24" i="4" l="1"/>
  <c r="D32" i="3"/>
  <c r="D31" i="3"/>
  <c r="D29" i="3"/>
  <c r="D27" i="3"/>
  <c r="D26" i="3"/>
  <c r="D25" i="3"/>
  <c r="D21" i="3"/>
  <c r="D20" i="3"/>
  <c r="D19" i="3"/>
  <c r="D18" i="3"/>
  <c r="D17" i="3"/>
  <c r="D15" i="3"/>
  <c r="D13" i="3"/>
  <c r="D12" i="3"/>
  <c r="D11" i="3"/>
  <c r="D8" i="3"/>
  <c r="D7" i="3"/>
  <c r="D6" i="3"/>
  <c r="D7" i="2"/>
  <c r="E7" i="2" s="1"/>
  <c r="D10" i="2"/>
  <c r="E10" i="2" s="1"/>
  <c r="D11" i="2"/>
  <c r="E11" i="2" s="1"/>
  <c r="B13" i="2"/>
  <c r="D13" i="2" s="1"/>
  <c r="E13" i="2" s="1"/>
  <c r="D15" i="2"/>
  <c r="E15" i="2" s="1"/>
  <c r="D16" i="2"/>
  <c r="E16" i="2"/>
  <c r="D17" i="2"/>
  <c r="E17" i="2" s="1"/>
  <c r="D18" i="2"/>
  <c r="E18" i="2"/>
  <c r="D19" i="2"/>
  <c r="E19" i="2" s="1"/>
  <c r="D20" i="2"/>
  <c r="E20" i="2"/>
  <c r="D21" i="2"/>
  <c r="E21" i="2" s="1"/>
  <c r="D23" i="2"/>
  <c r="E23" i="2" s="1"/>
  <c r="D25" i="2"/>
  <c r="E25" i="2" s="1"/>
  <c r="D26" i="2"/>
  <c r="E26" i="2" s="1"/>
  <c r="D27" i="2"/>
  <c r="E27" i="2" s="1"/>
  <c r="D28" i="2"/>
  <c r="E28" i="2" s="1"/>
  <c r="D30" i="2"/>
  <c r="E30" i="2" s="1"/>
  <c r="D31" i="2"/>
  <c r="E31" i="2"/>
  <c r="D32" i="2"/>
  <c r="E32" i="2" s="1"/>
  <c r="D34" i="2"/>
  <c r="E34" i="2" s="1"/>
  <c r="D36" i="2"/>
  <c r="E36" i="2" s="1"/>
  <c r="D37" i="2"/>
  <c r="E37" i="2"/>
  <c r="D38" i="2"/>
  <c r="E38" i="2"/>
  <c r="B39" i="2"/>
  <c r="D39" i="2" s="1"/>
  <c r="E39" i="2" s="1"/>
  <c r="D40" i="2"/>
  <c r="E40" i="2"/>
  <c r="D53" i="2"/>
  <c r="E53" i="2" s="1"/>
  <c r="B60" i="2"/>
  <c r="D60" i="2" s="1"/>
  <c r="E60" i="2" s="1"/>
  <c r="D67" i="2"/>
  <c r="E67" i="2"/>
  <c r="B68" i="2"/>
  <c r="D68" i="2"/>
  <c r="E68" i="2"/>
  <c r="B75" i="2" l="1"/>
  <c r="D75" i="2" s="1"/>
  <c r="E75" i="2" s="1"/>
</calcChain>
</file>

<file path=xl/sharedStrings.xml><?xml version="1.0" encoding="utf-8"?>
<sst xmlns="http://schemas.openxmlformats.org/spreadsheetml/2006/main" count="399" uniqueCount="264">
  <si>
    <t>INCOME</t>
  </si>
  <si>
    <t>TOTAL INCOME</t>
  </si>
  <si>
    <t>EXPENSES</t>
  </si>
  <si>
    <t>TOTAL EXPENSES</t>
  </si>
  <si>
    <t>OVERALL TOTAL</t>
  </si>
  <si>
    <t>I100 - Membership</t>
  </si>
  <si>
    <t>TOTAL I100 - Membership</t>
  </si>
  <si>
    <t>I201 - January</t>
  </si>
  <si>
    <t>I202 - February</t>
  </si>
  <si>
    <t>I202S - February Spec/Wrkshp</t>
  </si>
  <si>
    <t>I203 - March</t>
  </si>
  <si>
    <t>I204 - April</t>
  </si>
  <si>
    <t>I205 - May</t>
  </si>
  <si>
    <t>I206 - June</t>
  </si>
  <si>
    <t>I208 - August</t>
  </si>
  <si>
    <t>I209 - September</t>
  </si>
  <si>
    <t>I211 - November</t>
  </si>
  <si>
    <t>I215 - Prior Yr. Receipts</t>
  </si>
  <si>
    <t>I216 - Next Yr.</t>
  </si>
  <si>
    <t>E100 - Membership</t>
  </si>
  <si>
    <t>TOTAL E100 - Membership</t>
  </si>
  <si>
    <t>E201 - January</t>
  </si>
  <si>
    <t>E202 - February</t>
  </si>
  <si>
    <t>E202S - February Spec/Wrkshp</t>
  </si>
  <si>
    <t>E203 - March</t>
  </si>
  <si>
    <t>E204 - April</t>
  </si>
  <si>
    <t>E205 - May</t>
  </si>
  <si>
    <t>E205S - May Wrkshp</t>
  </si>
  <si>
    <t>E206 - June</t>
  </si>
  <si>
    <t>E206S - June TTT</t>
  </si>
  <si>
    <t>E207 - July</t>
  </si>
  <si>
    <t>E208 - August</t>
  </si>
  <si>
    <t>E209 - September</t>
  </si>
  <si>
    <t>E210 - Big Event</t>
  </si>
  <si>
    <t>E210S - October</t>
  </si>
  <si>
    <t>E211 - November</t>
  </si>
  <si>
    <t>E212 - December</t>
  </si>
  <si>
    <t>E214 - Voice Mail</t>
  </si>
  <si>
    <t>E215 - Prior Yrs.</t>
  </si>
  <si>
    <t>E216 - Next Yrs.'</t>
  </si>
  <si>
    <t>E217 - Ad Support</t>
  </si>
  <si>
    <t>E218 - Postage</t>
  </si>
  <si>
    <t>E219 - SupCopMisc</t>
  </si>
  <si>
    <t>TOTAL E200 - Prgm Mtgs</t>
  </si>
  <si>
    <t>E400 - Directory</t>
  </si>
  <si>
    <t>E404 - Postage</t>
  </si>
  <si>
    <t>E405 - SupCopMisc</t>
  </si>
  <si>
    <t>E406 - Ad.Support</t>
  </si>
  <si>
    <t>TOTAL E400 - Directory</t>
  </si>
  <si>
    <t>I201A - January Workshop</t>
  </si>
  <si>
    <t>Actual</t>
  </si>
  <si>
    <t>Difference ($)</t>
  </si>
  <si>
    <t>Difference (%)</t>
  </si>
  <si>
    <t>E203s - March WLP</t>
  </si>
  <si>
    <t>E210b - Big Event Ticket</t>
  </si>
  <si>
    <t>E211S -  WLP</t>
  </si>
  <si>
    <t>E210F - Fall workshop</t>
  </si>
  <si>
    <t>E210a - Big Event Contributors</t>
  </si>
  <si>
    <t>08 Budget</t>
  </si>
  <si>
    <t>08 Actual</t>
  </si>
  <si>
    <t>E211S - Trainer Auction</t>
  </si>
  <si>
    <t>E208S - August ASTD e-Learning</t>
  </si>
  <si>
    <t>E204s- April ASTD Coaching Cert</t>
  </si>
  <si>
    <t>I200 - Programming</t>
  </si>
  <si>
    <t>E200 - Programming</t>
  </si>
  <si>
    <t>E300 - Education</t>
  </si>
  <si>
    <t>I300 - Education</t>
  </si>
  <si>
    <t xml:space="preserve">I701 - </t>
  </si>
  <si>
    <t>I206S - Apr Workshop</t>
  </si>
  <si>
    <t>I203s - March Workshop</t>
  </si>
  <si>
    <t>I205S - May Workshop</t>
  </si>
  <si>
    <t>I206S - June Workshop</t>
  </si>
  <si>
    <t>I208S - August Workshop</t>
  </si>
  <si>
    <t>I211S - November Workshop</t>
  </si>
  <si>
    <t>I207- July Social</t>
  </si>
  <si>
    <t xml:space="preserve">E300 - Education </t>
  </si>
  <si>
    <t>I212 - December Holiday Social</t>
  </si>
  <si>
    <t>2011 Budget</t>
  </si>
  <si>
    <t>I600 - Finance</t>
  </si>
  <si>
    <t>E600 - Finance</t>
  </si>
  <si>
    <t>I500 - Marketing</t>
  </si>
  <si>
    <t xml:space="preserve">E500 - Marketing </t>
  </si>
  <si>
    <t>I700 - President</t>
  </si>
  <si>
    <t>E700 - President</t>
  </si>
  <si>
    <t>E800 - President-Elect</t>
  </si>
  <si>
    <t>I800 - President-Elect</t>
  </si>
  <si>
    <t>E400 - Big Event</t>
  </si>
  <si>
    <t>I400 - Big Event</t>
  </si>
  <si>
    <t xml:space="preserve">I111 - </t>
  </si>
  <si>
    <t>TOTAL E300 - Education</t>
  </si>
  <si>
    <t>E500 - Marketing</t>
  </si>
  <si>
    <t>TOTAL E500 - Marketing</t>
  </si>
  <si>
    <t>TOTAL E600 - Finance</t>
  </si>
  <si>
    <t>TOTAL E700 - President</t>
  </si>
  <si>
    <t>TOTAL E-800 - President-Elect</t>
  </si>
  <si>
    <t>2011 Actual</t>
  </si>
  <si>
    <t>I900 - Scholarship</t>
  </si>
  <si>
    <t>E900 - Scholarship</t>
  </si>
  <si>
    <t>2012 Budget</t>
  </si>
  <si>
    <t>2012 Comments</t>
  </si>
  <si>
    <t>I101 - Local New</t>
  </si>
  <si>
    <t>I102 - Power of 2 New</t>
  </si>
  <si>
    <t xml:space="preserve">     I101a - Local Renewal</t>
  </si>
  <si>
    <t xml:space="preserve">     I102a - Power of 2 Renewal</t>
  </si>
  <si>
    <t xml:space="preserve">I103 - Student </t>
  </si>
  <si>
    <t>I107 - Corporate (Buy 4 local, get 1 free)</t>
  </si>
  <si>
    <t>I108 - 2 Year (10% discount, except student)</t>
  </si>
  <si>
    <t>I106 - Transitional ($5 per month)</t>
  </si>
  <si>
    <t>I110 -</t>
  </si>
  <si>
    <t>50 @ $60</t>
  </si>
  <si>
    <t>150 @ $50</t>
  </si>
  <si>
    <t>10 @ $239</t>
  </si>
  <si>
    <t>25 @ $229</t>
  </si>
  <si>
    <t>9 @ $25</t>
  </si>
  <si>
    <t>1 @ $5/mo for 12 mo</t>
  </si>
  <si>
    <t>5 @ $240</t>
  </si>
  <si>
    <t xml:space="preserve">I209S - September Workshop </t>
  </si>
  <si>
    <t>I210 - October</t>
  </si>
  <si>
    <t>I210S - October Workshop</t>
  </si>
  <si>
    <t>5 @ $30                35 @ $20</t>
  </si>
  <si>
    <t>20 mem @ $40                    10 non-mem @ 50</t>
  </si>
  <si>
    <t>20 @ $8</t>
  </si>
  <si>
    <t>5 @ $10 for non-members</t>
  </si>
  <si>
    <t xml:space="preserve">I301 - Trainer's Institute </t>
  </si>
  <si>
    <t xml:space="preserve">     I301a - Session 1</t>
  </si>
  <si>
    <t xml:space="preserve">     I301b - Session 2</t>
  </si>
  <si>
    <t xml:space="preserve">     I301c - Session 3</t>
  </si>
  <si>
    <t xml:space="preserve">     I301d - Session 4</t>
  </si>
  <si>
    <t xml:space="preserve">     I301f - Full Program</t>
  </si>
  <si>
    <t>I302 - Certificate Programs</t>
  </si>
  <si>
    <t>TOTAL I300 - Education</t>
  </si>
  <si>
    <t>I901 - Donations</t>
  </si>
  <si>
    <t>TOTAL I900 - Scholarship</t>
  </si>
  <si>
    <t>2 members @ $175 2 non-members @ $235</t>
  </si>
  <si>
    <t>3 members @ $175 3 non-members @ $235</t>
  </si>
  <si>
    <t>8 members @ $175 8 non-members @ $235</t>
  </si>
  <si>
    <t>10 members @ $750 2 non-members @ $800</t>
  </si>
  <si>
    <t>10 @ $995 - 20% of revenue</t>
  </si>
  <si>
    <t xml:space="preserve">Donations (including golf event) </t>
  </si>
  <si>
    <t>I501 - Sponsorship Income</t>
  </si>
  <si>
    <t xml:space="preserve">     I501a - Trail Guide</t>
  </si>
  <si>
    <t xml:space="preserve">     I501b - Loess Hills</t>
  </si>
  <si>
    <t xml:space="preserve">     I501c - Castle Rock</t>
  </si>
  <si>
    <t xml:space="preserve">     I501d - Pikes Peak</t>
  </si>
  <si>
    <t xml:space="preserve">     I501e - Mt McKinley</t>
  </si>
  <si>
    <t xml:space="preserve">     I501f - Mt Everest</t>
  </si>
  <si>
    <t>0 @ $75</t>
  </si>
  <si>
    <t>0 @ $150</t>
  </si>
  <si>
    <t>1 @ $250</t>
  </si>
  <si>
    <t>0 @ $500</t>
  </si>
  <si>
    <t>3 @ $1,250</t>
  </si>
  <si>
    <t>0 @ $2,000</t>
  </si>
  <si>
    <t>I601 - Bank Interest</t>
  </si>
  <si>
    <t>I602 - CHIP</t>
  </si>
  <si>
    <t>I603 - Other Income</t>
  </si>
  <si>
    <t>TOTAL I500 - Marketing</t>
  </si>
  <si>
    <t>TOTAL I200 - Programming</t>
  </si>
  <si>
    <t>Checking, Savings and CD</t>
  </si>
  <si>
    <t>Avg $200 per quarter</t>
  </si>
  <si>
    <t>Returned Check Recovery Fee</t>
  </si>
  <si>
    <t xml:space="preserve">I801 - </t>
  </si>
  <si>
    <t>TOTAL I800 - President-Elect</t>
  </si>
  <si>
    <t>TOTAL - I700 - President</t>
  </si>
  <si>
    <t>TOTAL I600 - Finance</t>
  </si>
  <si>
    <t>TBD</t>
  </si>
  <si>
    <t>Golf Event</t>
  </si>
  <si>
    <t>5 @ $30                     35 @ $20</t>
  </si>
  <si>
    <t>5 @ $30                                   35 @ $20</t>
  </si>
  <si>
    <t>5 @ $30                                        35 @ $20</t>
  </si>
  <si>
    <t>5 @ $30                                             35 @ $20</t>
  </si>
  <si>
    <t>5 @ $30                                                  35 @ $20</t>
  </si>
  <si>
    <t>5 @ $30                                       35 @ $20</t>
  </si>
  <si>
    <t>2011  Budget</t>
  </si>
  <si>
    <t xml:space="preserve">E101 - Dues Paid to National </t>
  </si>
  <si>
    <t>2012 Budget Comments</t>
  </si>
  <si>
    <t>35 @ $179</t>
  </si>
  <si>
    <t>E102 - Supplies</t>
  </si>
  <si>
    <t>$1,000 for flash drives for new members, $300 for cards, flower, etc…</t>
  </si>
  <si>
    <t>E201 - Facilitator Fees</t>
  </si>
  <si>
    <t>E202 - Airfare</t>
  </si>
  <si>
    <t>E203 - Hotel</t>
  </si>
  <si>
    <t>E204 - Facility Fees/Meal for Programs</t>
  </si>
  <si>
    <t>E205 - Interpretor for Programs</t>
  </si>
  <si>
    <t>E206 - Prizes</t>
  </si>
  <si>
    <t>E207 - Supplies</t>
  </si>
  <si>
    <t>E208 - Social Expenses</t>
  </si>
  <si>
    <t xml:space="preserve">     E208a - Facility Fees</t>
  </si>
  <si>
    <t xml:space="preserve">     E208b - Food</t>
  </si>
  <si>
    <t xml:space="preserve">     E208c - Decorations</t>
  </si>
  <si>
    <t xml:space="preserve">     E208d - Entertainment</t>
  </si>
  <si>
    <t xml:space="preserve">     E208e - Giveaways</t>
  </si>
  <si>
    <t>10 programs @ $100/per speaker = $1,000,  4 gift cards for workshops @ $25 = $100, 30% of workshop revenue to speakers - $1,560</t>
  </si>
  <si>
    <t xml:space="preserve"> 10 programs @ $783.50</t>
  </si>
  <si>
    <t>If needed</t>
  </si>
  <si>
    <t>Program door prizes</t>
  </si>
  <si>
    <t>Nametags, etc..</t>
  </si>
  <si>
    <t>July Social = $1,000, Dec Social = $500</t>
  </si>
  <si>
    <t>December Social</t>
  </si>
  <si>
    <t xml:space="preserve">E301 - Facilitator Fees </t>
  </si>
  <si>
    <t>E302 - Supplies</t>
  </si>
  <si>
    <t>E303 - Meals</t>
  </si>
  <si>
    <t>E304 - CPLP</t>
  </si>
  <si>
    <t>E901 - Scholarships to Members</t>
  </si>
  <si>
    <t>TOTAL E900 - Scholarship</t>
  </si>
  <si>
    <t>TI - 8 Instructors @ $250</t>
  </si>
  <si>
    <t>TI Binders</t>
  </si>
  <si>
    <t>CPLP marketing and printing</t>
  </si>
  <si>
    <t>Meals for TI graduation day and 2 day certificate program</t>
  </si>
  <si>
    <t xml:space="preserve">E401 - </t>
  </si>
  <si>
    <t>TOTAL E400 - Big Event</t>
  </si>
  <si>
    <t>E501 - Advertising Expense</t>
  </si>
  <si>
    <t>2 Constant Contact prepays @ $168, 1 press release via Strictly Business @ $150</t>
  </si>
  <si>
    <t>E502 - Printing</t>
  </si>
  <si>
    <t xml:space="preserve">TI full session postcards = $150, TI eLearning postcard = $150, 1,000 sheets of letterhead  = $185, 1,000 ASTD Envelopes = $150, ASTD poster = $50, 2000 postcards for certificate program = $300, Additional printing = $100, $300 for postcard postage </t>
  </si>
  <si>
    <t>E503 - Postage</t>
  </si>
  <si>
    <t>Included in postcard fees</t>
  </si>
  <si>
    <t>E504 - Website</t>
  </si>
  <si>
    <t>12 mo Survey Monkey @ $9/mo, 10 mo of Wild Apricot @ $50, 2 mo @ $22</t>
  </si>
  <si>
    <t>E601 - Account Services</t>
  </si>
  <si>
    <t>E602 - Banking Fees</t>
  </si>
  <si>
    <t>E603 - Credit Card Processing</t>
  </si>
  <si>
    <t>E604 - Administrative Services</t>
  </si>
  <si>
    <t>E605 - Association Dues</t>
  </si>
  <si>
    <t>E606 - Insurance</t>
  </si>
  <si>
    <t>E607 - Equipment</t>
  </si>
  <si>
    <t>E608 - Postage</t>
  </si>
  <si>
    <t>E609 - Supplies</t>
  </si>
  <si>
    <t>E610 - Chapter Phone</t>
  </si>
  <si>
    <t>Tax prep, independent review</t>
  </si>
  <si>
    <t>Returned check fee</t>
  </si>
  <si>
    <t>Avg $250/mo for 12 mo</t>
  </si>
  <si>
    <t>Avg $525/mo for 12 mo</t>
  </si>
  <si>
    <t>10 ASTD National memberships for board members</t>
  </si>
  <si>
    <t>Board member and chapter liability</t>
  </si>
  <si>
    <t>PO Box for 12 mo</t>
  </si>
  <si>
    <t>Postage for bills, correspondence with Glenda</t>
  </si>
  <si>
    <t>Paper, envelopes, checks, dep slips</t>
  </si>
  <si>
    <t>Ring Central $20/mo</t>
  </si>
  <si>
    <t>E701 - Gifts</t>
  </si>
  <si>
    <t>E702 - Meals</t>
  </si>
  <si>
    <t>E703 - Retreat Facility</t>
  </si>
  <si>
    <t>E704 - Postage</t>
  </si>
  <si>
    <t xml:space="preserve">E705 - Supplies </t>
  </si>
  <si>
    <t>Board gifts ($20 pp x 24)</t>
  </si>
  <si>
    <t>Summer retreat food</t>
  </si>
  <si>
    <t>Summer retreat facility</t>
  </si>
  <si>
    <t>Thank you cards, retreat supplies, kickoff binder</t>
  </si>
  <si>
    <t>E801 - Gifts</t>
  </si>
  <si>
    <t>E802 - Meals</t>
  </si>
  <si>
    <t>E803 - Board Socials</t>
  </si>
  <si>
    <t>E804 - Retreat Facility</t>
  </si>
  <si>
    <t>E805 - Airfare</t>
  </si>
  <si>
    <t>E806 - Hotel</t>
  </si>
  <si>
    <t>E807 - Registration</t>
  </si>
  <si>
    <t>E808 - Awards</t>
  </si>
  <si>
    <t>Outgoing President gift</t>
  </si>
  <si>
    <t>December retreat food</t>
  </si>
  <si>
    <t>December retreat facility</t>
  </si>
  <si>
    <t>ALC - 4 people @ $300 pp</t>
  </si>
  <si>
    <t>ALC - 2 rooms @ $150/3 nights</t>
  </si>
  <si>
    <t>ALC - 4 people @ $199 pp</t>
  </si>
  <si>
    <t>December Social awards</t>
  </si>
  <si>
    <t>I109 - Senior</t>
  </si>
  <si>
    <t>TOTAL I400 - Big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</si>
</sst>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288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thin">
        <color indexed="22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2" applyFont="1"/>
    <xf numFmtId="44" fontId="3" fillId="0" borderId="0" xfId="2" applyFont="1"/>
    <xf numFmtId="44" fontId="3" fillId="2" borderId="1" xfId="2" applyFont="1" applyFill="1" applyBorder="1"/>
    <xf numFmtId="44" fontId="0" fillId="3" borderId="1" xfId="0" applyNumberFormat="1" applyFill="1" applyBorder="1"/>
    <xf numFmtId="43" fontId="3" fillId="2" borderId="1" xfId="1" applyFont="1" applyFill="1" applyBorder="1"/>
    <xf numFmtId="44" fontId="0" fillId="3" borderId="1" xfId="2" applyFont="1" applyFill="1" applyBorder="1"/>
    <xf numFmtId="43" fontId="0" fillId="3" borderId="1" xfId="1" applyFont="1" applyFill="1" applyBorder="1"/>
    <xf numFmtId="44" fontId="0" fillId="3" borderId="2" xfId="2" applyFont="1" applyFill="1" applyBorder="1"/>
    <xf numFmtId="43" fontId="0" fillId="3" borderId="2" xfId="1" applyFont="1" applyFill="1" applyBorder="1"/>
    <xf numFmtId="44" fontId="0" fillId="3" borderId="2" xfId="0" applyNumberFormat="1" applyFill="1" applyBorder="1"/>
    <xf numFmtId="0" fontId="4" fillId="4" borderId="3" xfId="0" applyFont="1" applyFill="1" applyBorder="1" applyAlignment="1">
      <alignment horizontal="center" wrapText="1"/>
    </xf>
    <xf numFmtId="44" fontId="3" fillId="2" borderId="4" xfId="2" applyFont="1" applyFill="1" applyBorder="1"/>
    <xf numFmtId="44" fontId="2" fillId="2" borderId="4" xfId="2" applyFont="1" applyFill="1" applyBorder="1"/>
    <xf numFmtId="43" fontId="1" fillId="2" borderId="4" xfId="1" applyFont="1" applyFill="1" applyBorder="1"/>
    <xf numFmtId="0" fontId="4" fillId="5" borderId="3" xfId="0" applyFont="1" applyFill="1" applyBorder="1" applyAlignment="1">
      <alignment horizontal="center" wrapText="1"/>
    </xf>
    <xf numFmtId="0" fontId="0" fillId="0" borderId="4" xfId="0" applyBorder="1"/>
    <xf numFmtId="44" fontId="1" fillId="2" borderId="4" xfId="2" applyFont="1" applyFill="1" applyBorder="1"/>
    <xf numFmtId="44" fontId="1" fillId="0" borderId="4" xfId="2" applyFont="1" applyFill="1" applyBorder="1"/>
    <xf numFmtId="44" fontId="3" fillId="0" borderId="4" xfId="2" applyFont="1" applyFill="1" applyBorder="1"/>
    <xf numFmtId="44" fontId="3" fillId="6" borderId="4" xfId="2" applyFont="1" applyFill="1" applyBorder="1"/>
    <xf numFmtId="44" fontId="1" fillId="0" borderId="0" xfId="2" applyFont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Fill="1"/>
    <xf numFmtId="44" fontId="3" fillId="8" borderId="4" xfId="2" applyFont="1" applyFill="1" applyBorder="1"/>
    <xf numFmtId="44" fontId="1" fillId="8" borderId="4" xfId="2" applyFont="1" applyFill="1" applyBorder="1"/>
    <xf numFmtId="44" fontId="2" fillId="8" borderId="5" xfId="2" applyFont="1" applyFill="1" applyBorder="1"/>
    <xf numFmtId="0" fontId="1" fillId="2" borderId="10" xfId="0" applyFont="1" applyFill="1" applyBorder="1" applyAlignment="1">
      <alignment horizontal="left"/>
    </xf>
    <xf numFmtId="43" fontId="1" fillId="2" borderId="10" xfId="1" applyFont="1" applyFill="1" applyBorder="1"/>
    <xf numFmtId="0" fontId="3" fillId="2" borderId="10" xfId="0" applyFont="1" applyFill="1" applyBorder="1"/>
    <xf numFmtId="44" fontId="1" fillId="2" borderId="10" xfId="2" applyFont="1" applyFill="1" applyBorder="1"/>
    <xf numFmtId="44" fontId="3" fillId="2" borderId="10" xfId="2" applyFont="1" applyFill="1" applyBorder="1"/>
    <xf numFmtId="0" fontId="3" fillId="2" borderId="10" xfId="0" applyFont="1" applyFill="1" applyBorder="1" applyAlignment="1">
      <alignment horizontal="left"/>
    </xf>
    <xf numFmtId="0" fontId="4" fillId="4" borderId="10" xfId="0" applyFont="1" applyFill="1" applyBorder="1"/>
    <xf numFmtId="44" fontId="2" fillId="2" borderId="10" xfId="2" applyFont="1" applyFill="1" applyBorder="1"/>
    <xf numFmtId="0" fontId="4" fillId="5" borderId="10" xfId="0" applyFont="1" applyFill="1" applyBorder="1"/>
    <xf numFmtId="0" fontId="4" fillId="5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left"/>
    </xf>
    <xf numFmtId="43" fontId="1" fillId="7" borderId="10" xfId="1" applyFont="1" applyFill="1" applyBorder="1"/>
    <xf numFmtId="0" fontId="2" fillId="2" borderId="10" xfId="0" applyFont="1" applyFill="1" applyBorder="1"/>
    <xf numFmtId="44" fontId="9" fillId="9" borderId="8" xfId="2" applyFont="1" applyFill="1" applyBorder="1"/>
    <xf numFmtId="44" fontId="9" fillId="9" borderId="8" xfId="0" applyNumberFormat="1" applyFont="1" applyFill="1" applyBorder="1"/>
    <xf numFmtId="44" fontId="9" fillId="9" borderId="9" xfId="0" applyNumberFormat="1" applyFont="1" applyFill="1" applyBorder="1"/>
    <xf numFmtId="0" fontId="10" fillId="0" borderId="0" xfId="0" applyFont="1" applyFill="1"/>
    <xf numFmtId="44" fontId="2" fillId="0" borderId="1" xfId="2" applyFont="1" applyFill="1" applyBorder="1"/>
    <xf numFmtId="44" fontId="2" fillId="0" borderId="1" xfId="0" applyNumberFormat="1" applyFont="1" applyFill="1" applyBorder="1"/>
    <xf numFmtId="44" fontId="2" fillId="0" borderId="2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4" fontId="1" fillId="2" borderId="4" xfId="2" applyNumberFormat="1" applyFont="1" applyFill="1" applyBorder="1"/>
    <xf numFmtId="44" fontId="1" fillId="2" borderId="4" xfId="1" applyNumberFormat="1" applyFont="1" applyFill="1" applyBorder="1"/>
    <xf numFmtId="44" fontId="1" fillId="0" borderId="4" xfId="1" applyNumberFormat="1" applyFont="1" applyFill="1" applyBorder="1"/>
    <xf numFmtId="44" fontId="1" fillId="0" borderId="11" xfId="0" applyNumberFormat="1" applyFont="1" applyFill="1" applyBorder="1" applyAlignment="1">
      <alignment horizontal="center" wrapText="1"/>
    </xf>
    <xf numFmtId="44" fontId="3" fillId="8" borderId="4" xfId="2" applyNumberFormat="1" applyFont="1" applyFill="1" applyBorder="1"/>
    <xf numFmtId="44" fontId="3" fillId="8" borderId="4" xfId="1" applyNumberFormat="1" applyFont="1" applyFill="1" applyBorder="1"/>
    <xf numFmtId="0" fontId="4" fillId="4" borderId="11" xfId="0" applyFont="1" applyFill="1" applyBorder="1" applyAlignment="1">
      <alignment horizontal="center" wrapText="1"/>
    </xf>
    <xf numFmtId="44" fontId="1" fillId="0" borderId="1" xfId="2" applyFont="1" applyFill="1" applyBorder="1"/>
    <xf numFmtId="44" fontId="1" fillId="0" borderId="1" xfId="0" applyNumberFormat="1" applyFont="1" applyFill="1" applyBorder="1"/>
    <xf numFmtId="44" fontId="1" fillId="0" borderId="2" xfId="0" applyNumberFormat="1" applyFont="1" applyFill="1" applyBorder="1"/>
    <xf numFmtId="0" fontId="4" fillId="4" borderId="0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44" fontId="2" fillId="0" borderId="10" xfId="2" applyFont="1" applyFill="1" applyBorder="1"/>
    <xf numFmtId="44" fontId="2" fillId="0" borderId="10" xfId="0" applyNumberFormat="1" applyFont="1" applyFill="1" applyBorder="1"/>
    <xf numFmtId="44" fontId="1" fillId="0" borderId="11" xfId="2" applyFont="1" applyFill="1" applyBorder="1" applyAlignment="1">
      <alignment horizontal="center" wrapText="1"/>
    </xf>
    <xf numFmtId="44" fontId="2" fillId="0" borderId="15" xfId="2" applyFont="1" applyFill="1" applyBorder="1"/>
    <xf numFmtId="44" fontId="2" fillId="0" borderId="15" xfId="0" applyNumberFormat="1" applyFont="1" applyFill="1" applyBorder="1"/>
    <xf numFmtId="0" fontId="4" fillId="4" borderId="16" xfId="0" applyFont="1" applyFill="1" applyBorder="1"/>
    <xf numFmtId="0" fontId="4" fillId="4" borderId="17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0" borderId="19" xfId="0" applyFont="1" applyFill="1" applyBorder="1"/>
    <xf numFmtId="0" fontId="1" fillId="2" borderId="19" xfId="0" applyNumberFormat="1" applyFont="1" applyFill="1" applyBorder="1" applyAlignment="1"/>
    <xf numFmtId="0" fontId="3" fillId="2" borderId="19" xfId="0" applyFont="1" applyFill="1" applyBorder="1" applyAlignment="1"/>
    <xf numFmtId="0" fontId="1" fillId="2" borderId="19" xfId="0" applyFont="1" applyFill="1" applyBorder="1" applyAlignment="1"/>
    <xf numFmtId="0" fontId="2" fillId="2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9" fillId="9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4" fillId="4" borderId="24" xfId="0" applyFont="1" applyFill="1" applyBorder="1"/>
    <xf numFmtId="44" fontId="2" fillId="2" borderId="25" xfId="2" applyFont="1" applyFill="1" applyBorder="1"/>
    <xf numFmtId="44" fontId="2" fillId="3" borderId="25" xfId="0" applyNumberFormat="1" applyFont="1" applyFill="1" applyBorder="1"/>
    <xf numFmtId="44" fontId="2" fillId="3" borderId="26" xfId="0" applyNumberFormat="1" applyFont="1" applyFill="1" applyBorder="1"/>
    <xf numFmtId="44" fontId="2" fillId="2" borderId="27" xfId="2" applyFont="1" applyFill="1" applyBorder="1"/>
    <xf numFmtId="44" fontId="2" fillId="0" borderId="28" xfId="0" applyNumberFormat="1" applyFont="1" applyFill="1" applyBorder="1"/>
    <xf numFmtId="44" fontId="2" fillId="0" borderId="6" xfId="0" applyNumberFormat="1" applyFont="1" applyFill="1" applyBorder="1"/>
    <xf numFmtId="0" fontId="4" fillId="4" borderId="29" xfId="0" applyFont="1" applyFill="1" applyBorder="1" applyAlignment="1">
      <alignment horizontal="center" wrapText="1"/>
    </xf>
    <xf numFmtId="44" fontId="1" fillId="2" borderId="30" xfId="2" applyFont="1" applyFill="1" applyBorder="1"/>
    <xf numFmtId="43" fontId="1" fillId="2" borderId="30" xfId="1" applyFont="1" applyFill="1" applyBorder="1"/>
    <xf numFmtId="0" fontId="4" fillId="4" borderId="32" xfId="0" applyFont="1" applyFill="1" applyBorder="1" applyAlignment="1">
      <alignment horizontal="center" wrapText="1"/>
    </xf>
    <xf numFmtId="44" fontId="2" fillId="0" borderId="33" xfId="2" applyFont="1" applyFill="1" applyBorder="1"/>
    <xf numFmtId="44" fontId="2" fillId="2" borderId="34" xfId="2" applyFont="1" applyFill="1" applyBorder="1"/>
    <xf numFmtId="0" fontId="4" fillId="4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44" fontId="1" fillId="2" borderId="37" xfId="2" applyFont="1" applyFill="1" applyBorder="1"/>
    <xf numFmtId="44" fontId="2" fillId="2" borderId="37" xfId="2" applyFont="1" applyFill="1" applyBorder="1"/>
    <xf numFmtId="0" fontId="4" fillId="4" borderId="40" xfId="0" applyFont="1" applyFill="1" applyBorder="1" applyAlignment="1">
      <alignment horizontal="center" wrapText="1"/>
    </xf>
    <xf numFmtId="44" fontId="2" fillId="2" borderId="41" xfId="2" applyFont="1" applyFill="1" applyBorder="1"/>
    <xf numFmtId="44" fontId="2" fillId="0" borderId="43" xfId="2" applyFont="1" applyFill="1" applyBorder="1"/>
    <xf numFmtId="0" fontId="4" fillId="4" borderId="44" xfId="0" applyFont="1" applyFill="1" applyBorder="1" applyAlignment="1">
      <alignment horizontal="center" wrapText="1"/>
    </xf>
    <xf numFmtId="44" fontId="1" fillId="2" borderId="46" xfId="2" applyFont="1" applyFill="1" applyBorder="1"/>
    <xf numFmtId="43" fontId="1" fillId="2" borderId="46" xfId="1" applyFont="1" applyFill="1" applyBorder="1"/>
    <xf numFmtId="44" fontId="2" fillId="2" borderId="46" xfId="2" applyFont="1" applyFill="1" applyBorder="1"/>
    <xf numFmtId="44" fontId="2" fillId="0" borderId="7" xfId="2" applyFont="1" applyFill="1" applyBorder="1"/>
    <xf numFmtId="44" fontId="2" fillId="2" borderId="49" xfId="2" applyFont="1" applyFill="1" applyBorder="1"/>
    <xf numFmtId="0" fontId="1" fillId="0" borderId="36" xfId="0" applyFont="1" applyFill="1" applyBorder="1" applyAlignment="1">
      <alignment horizontal="center" wrapText="1"/>
    </xf>
    <xf numFmtId="44" fontId="1" fillId="2" borderId="37" xfId="2" applyFont="1" applyFill="1" applyBorder="1" applyAlignment="1">
      <alignment horizontal="center" wrapText="1"/>
    </xf>
    <xf numFmtId="44" fontId="1" fillId="0" borderId="37" xfId="2" applyFont="1" applyFill="1" applyBorder="1" applyAlignment="1">
      <alignment horizontal="left" wrapText="1"/>
    </xf>
    <xf numFmtId="43" fontId="3" fillId="0" borderId="37" xfId="1" applyFont="1" applyFill="1" applyBorder="1" applyAlignment="1">
      <alignment horizontal="left" wrapText="1"/>
    </xf>
    <xf numFmtId="43" fontId="1" fillId="0" borderId="37" xfId="1" applyFont="1" applyFill="1" applyBorder="1" applyAlignment="1">
      <alignment wrapText="1"/>
    </xf>
    <xf numFmtId="44" fontId="3" fillId="0" borderId="37" xfId="2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44" fontId="3" fillId="2" borderId="37" xfId="2" applyFont="1" applyFill="1" applyBorder="1"/>
    <xf numFmtId="0" fontId="2" fillId="0" borderId="50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44" fontId="2" fillId="0" borderId="51" xfId="2" applyFont="1" applyFill="1" applyBorder="1"/>
    <xf numFmtId="44" fontId="1" fillId="0" borderId="42" xfId="2" applyFont="1" applyFill="1" applyBorder="1" applyAlignment="1">
      <alignment horizontal="center" wrapText="1"/>
    </xf>
    <xf numFmtId="0" fontId="4" fillId="4" borderId="53" xfId="0" applyFont="1" applyFill="1" applyBorder="1"/>
    <xf numFmtId="0" fontId="4" fillId="4" borderId="54" xfId="0" applyFont="1" applyFill="1" applyBorder="1" applyAlignment="1">
      <alignment horizontal="center" wrapText="1"/>
    </xf>
    <xf numFmtId="0" fontId="4" fillId="4" borderId="55" xfId="0" applyFont="1" applyFill="1" applyBorder="1" applyAlignment="1">
      <alignment horizontal="center" wrapText="1"/>
    </xf>
    <xf numFmtId="0" fontId="4" fillId="4" borderId="56" xfId="0" applyFont="1" applyFill="1" applyBorder="1" applyAlignment="1">
      <alignment horizontal="center" wrapText="1"/>
    </xf>
    <xf numFmtId="0" fontId="4" fillId="4" borderId="45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2" fillId="2" borderId="57" xfId="0" applyFont="1" applyFill="1" applyBorder="1"/>
    <xf numFmtId="43" fontId="2" fillId="2" borderId="58" xfId="1" applyFont="1" applyFill="1" applyBorder="1"/>
    <xf numFmtId="43" fontId="0" fillId="3" borderId="58" xfId="1" applyFont="1" applyFill="1" applyBorder="1"/>
    <xf numFmtId="43" fontId="0" fillId="3" borderId="59" xfId="1" applyFont="1" applyFill="1" applyBorder="1"/>
    <xf numFmtId="43" fontId="2" fillId="2" borderId="52" xfId="1" applyFont="1" applyFill="1" applyBorder="1"/>
    <xf numFmtId="43" fontId="2" fillId="2" borderId="61" xfId="1" applyFont="1" applyFill="1" applyBorder="1"/>
    <xf numFmtId="43" fontId="2" fillId="2" borderId="62" xfId="1" applyFont="1" applyFill="1" applyBorder="1" applyAlignment="1">
      <alignment wrapText="1"/>
    </xf>
    <xf numFmtId="44" fontId="2" fillId="2" borderId="54" xfId="2" applyFont="1" applyFill="1" applyBorder="1"/>
    <xf numFmtId="44" fontId="3" fillId="2" borderId="54" xfId="2" applyFont="1" applyFill="1" applyBorder="1"/>
    <xf numFmtId="44" fontId="0" fillId="3" borderId="54" xfId="0" applyNumberFormat="1" applyFill="1" applyBorder="1"/>
    <xf numFmtId="44" fontId="0" fillId="3" borderId="55" xfId="0" applyNumberFormat="1" applyFill="1" applyBorder="1"/>
    <xf numFmtId="0" fontId="2" fillId="2" borderId="57" xfId="0" applyFont="1" applyFill="1" applyBorder="1" applyAlignment="1">
      <alignment horizontal="left"/>
    </xf>
    <xf numFmtId="44" fontId="2" fillId="2" borderId="58" xfId="2" applyFont="1" applyFill="1" applyBorder="1"/>
    <xf numFmtId="44" fontId="2" fillId="3" borderId="58" xfId="0" applyNumberFormat="1" applyFont="1" applyFill="1" applyBorder="1"/>
    <xf numFmtId="44" fontId="2" fillId="3" borderId="59" xfId="0" applyNumberFormat="1" applyFont="1" applyFill="1" applyBorder="1"/>
    <xf numFmtId="44" fontId="2" fillId="2" borderId="60" xfId="2" applyFont="1" applyFill="1" applyBorder="1"/>
    <xf numFmtId="44" fontId="2" fillId="2" borderId="52" xfId="2" applyFont="1" applyFill="1" applyBorder="1"/>
    <xf numFmtId="44" fontId="2" fillId="2" borderId="61" xfId="2" applyFont="1" applyFill="1" applyBorder="1"/>
    <xf numFmtId="44" fontId="2" fillId="8" borderId="52" xfId="2" applyNumberFormat="1" applyFont="1" applyFill="1" applyBorder="1"/>
    <xf numFmtId="44" fontId="2" fillId="0" borderId="62" xfId="2" applyFont="1" applyFill="1" applyBorder="1" applyAlignment="1">
      <alignment horizontal="left" wrapText="1"/>
    </xf>
    <xf numFmtId="0" fontId="2" fillId="0" borderId="57" xfId="0" applyFont="1" applyFill="1" applyBorder="1"/>
    <xf numFmtId="44" fontId="2" fillId="0" borderId="58" xfId="2" applyFont="1" applyFill="1" applyBorder="1"/>
    <xf numFmtId="44" fontId="1" fillId="0" borderId="58" xfId="2" applyFont="1" applyFill="1" applyBorder="1"/>
    <xf numFmtId="44" fontId="1" fillId="0" borderId="58" xfId="0" applyNumberFormat="1" applyFont="1" applyFill="1" applyBorder="1"/>
    <xf numFmtId="44" fontId="1" fillId="0" borderId="59" xfId="0" applyNumberFormat="1" applyFont="1" applyFill="1" applyBorder="1"/>
    <xf numFmtId="44" fontId="2" fillId="0" borderId="52" xfId="2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9" fillId="9" borderId="53" xfId="0" applyFont="1" applyFill="1" applyBorder="1"/>
    <xf numFmtId="0" fontId="8" fillId="0" borderId="54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9" fillId="9" borderId="53" xfId="0" applyFont="1" applyFill="1" applyBorder="1" applyAlignment="1">
      <alignment horizontal="left"/>
    </xf>
    <xf numFmtId="44" fontId="9" fillId="9" borderId="54" xfId="2" applyFont="1" applyFill="1" applyBorder="1"/>
    <xf numFmtId="44" fontId="9" fillId="9" borderId="54" xfId="0" applyNumberFormat="1" applyFont="1" applyFill="1" applyBorder="1"/>
    <xf numFmtId="44" fontId="9" fillId="9" borderId="55" xfId="0" applyNumberFormat="1" applyFont="1" applyFill="1" applyBorder="1"/>
    <xf numFmtId="44" fontId="2" fillId="2" borderId="62" xfId="2" applyFont="1" applyFill="1" applyBorder="1"/>
    <xf numFmtId="0" fontId="2" fillId="0" borderId="57" xfId="0" applyFont="1" applyFill="1" applyBorder="1" applyAlignment="1">
      <alignment horizontal="left"/>
    </xf>
    <xf numFmtId="44" fontId="2" fillId="0" borderId="58" xfId="0" applyNumberFormat="1" applyFont="1" applyFill="1" applyBorder="1"/>
    <xf numFmtId="44" fontId="2" fillId="0" borderId="59" xfId="0" applyNumberFormat="1" applyFont="1" applyFill="1" applyBorder="1"/>
    <xf numFmtId="44" fontId="2" fillId="0" borderId="60" xfId="2" applyFont="1" applyFill="1" applyBorder="1"/>
    <xf numFmtId="44" fontId="2" fillId="0" borderId="52" xfId="2" applyFont="1" applyFill="1" applyBorder="1"/>
    <xf numFmtId="44" fontId="2" fillId="0" borderId="61" xfId="2" applyFont="1" applyFill="1" applyBorder="1"/>
    <xf numFmtId="44" fontId="2" fillId="0" borderId="62" xfId="2" applyFont="1" applyFill="1" applyBorder="1"/>
    <xf numFmtId="0" fontId="2" fillId="0" borderId="64" xfId="0" applyFont="1" applyFill="1" applyBorder="1" applyAlignment="1">
      <alignment horizontal="left"/>
    </xf>
    <xf numFmtId="44" fontId="2" fillId="0" borderId="65" xfId="2" applyFont="1" applyFill="1" applyBorder="1"/>
    <xf numFmtId="44" fontId="2" fillId="0" borderId="65" xfId="0" applyNumberFormat="1" applyFont="1" applyFill="1" applyBorder="1"/>
    <xf numFmtId="44" fontId="2" fillId="0" borderId="66" xfId="0" applyNumberFormat="1" applyFont="1" applyFill="1" applyBorder="1"/>
    <xf numFmtId="44" fontId="2" fillId="0" borderId="67" xfId="2" applyFont="1" applyFill="1" applyBorder="1"/>
    <xf numFmtId="44" fontId="2" fillId="0" borderId="63" xfId="2" applyFont="1" applyFill="1" applyBorder="1"/>
    <xf numFmtId="44" fontId="2" fillId="0" borderId="68" xfId="2" applyFont="1" applyFill="1" applyBorder="1"/>
    <xf numFmtId="44" fontId="2" fillId="0" borderId="69" xfId="2" applyFont="1" applyFill="1" applyBorder="1"/>
    <xf numFmtId="44" fontId="1" fillId="2" borderId="37" xfId="2" applyFont="1" applyFill="1" applyBorder="1" applyAlignment="1">
      <alignment horizontal="left" wrapText="1"/>
    </xf>
    <xf numFmtId="43" fontId="1" fillId="2" borderId="37" xfId="1" applyFont="1" applyFill="1" applyBorder="1" applyAlignment="1">
      <alignment horizontal="left" wrapText="1"/>
    </xf>
    <xf numFmtId="44" fontId="1" fillId="2" borderId="10" xfId="2" applyFont="1" applyFill="1" applyBorder="1" applyAlignment="1">
      <alignment horizontal="center"/>
    </xf>
    <xf numFmtId="44" fontId="3" fillId="2" borderId="4" xfId="2" applyNumberFormat="1" applyFont="1" applyFill="1" applyBorder="1"/>
    <xf numFmtId="44" fontId="3" fillId="0" borderId="4" xfId="2" applyNumberFormat="1" applyFont="1" applyFill="1" applyBorder="1"/>
    <xf numFmtId="0" fontId="4" fillId="5" borderId="70" xfId="0" applyFont="1" applyFill="1" applyBorder="1"/>
    <xf numFmtId="0" fontId="4" fillId="5" borderId="35" xfId="0" applyFont="1" applyFill="1" applyBorder="1" applyAlignment="1">
      <alignment horizontal="center" wrapText="1"/>
    </xf>
    <xf numFmtId="43" fontId="1" fillId="8" borderId="37" xfId="1" applyFont="1" applyFill="1" applyBorder="1"/>
    <xf numFmtId="43" fontId="1" fillId="8" borderId="37" xfId="1" applyFont="1" applyFill="1" applyBorder="1" applyAlignment="1">
      <alignment wrapText="1"/>
    </xf>
    <xf numFmtId="0" fontId="4" fillId="5" borderId="32" xfId="0" applyFont="1" applyFill="1" applyBorder="1"/>
    <xf numFmtId="0" fontId="3" fillId="2" borderId="19" xfId="0" applyFont="1" applyFill="1" applyBorder="1" applyAlignment="1">
      <alignment horizontal="left" indent="2"/>
    </xf>
    <xf numFmtId="44" fontId="1" fillId="0" borderId="37" xfId="2" applyFont="1" applyFill="1" applyBorder="1"/>
    <xf numFmtId="0" fontId="1" fillId="2" borderId="19" xfId="0" applyFont="1" applyFill="1" applyBorder="1" applyAlignment="1">
      <alignment horizontal="left" indent="2"/>
    </xf>
    <xf numFmtId="44" fontId="6" fillId="0" borderId="37" xfId="2" applyFont="1" applyFill="1" applyBorder="1"/>
    <xf numFmtId="44" fontId="1" fillId="3" borderId="37" xfId="2" quotePrefix="1" applyFont="1" applyFill="1" applyBorder="1"/>
    <xf numFmtId="0" fontId="5" fillId="2" borderId="19" xfId="0" applyFont="1" applyFill="1" applyBorder="1" applyAlignment="1">
      <alignment horizontal="left" indent="2"/>
    </xf>
    <xf numFmtId="44" fontId="1" fillId="2" borderId="37" xfId="2" applyFont="1" applyFill="1" applyBorder="1" applyAlignment="1">
      <alignment wrapText="1"/>
    </xf>
    <xf numFmtId="44" fontId="1" fillId="8" borderId="37" xfId="2" applyFont="1" applyFill="1" applyBorder="1"/>
    <xf numFmtId="0" fontId="1" fillId="8" borderId="19" xfId="0" applyFont="1" applyFill="1" applyBorder="1" applyAlignment="1"/>
    <xf numFmtId="44" fontId="1" fillId="0" borderId="37" xfId="2" applyFont="1" applyFill="1" applyBorder="1" applyAlignment="1">
      <alignment wrapText="1"/>
    </xf>
    <xf numFmtId="0" fontId="4" fillId="5" borderId="11" xfId="0" applyFont="1" applyFill="1" applyBorder="1" applyAlignment="1">
      <alignment horizontal="center" wrapText="1"/>
    </xf>
    <xf numFmtId="0" fontId="4" fillId="5" borderId="36" xfId="0" applyFont="1" applyFill="1" applyBorder="1" applyAlignment="1">
      <alignment horizontal="center" wrapText="1"/>
    </xf>
    <xf numFmtId="0" fontId="2" fillId="8" borderId="57" xfId="0" applyFont="1" applyFill="1" applyBorder="1" applyAlignment="1">
      <alignment horizontal="left"/>
    </xf>
    <xf numFmtId="44" fontId="2" fillId="8" borderId="52" xfId="2" applyFont="1" applyFill="1" applyBorder="1"/>
    <xf numFmtId="0" fontId="2" fillId="0" borderId="71" xfId="0" applyFont="1" applyFill="1" applyBorder="1"/>
    <xf numFmtId="44" fontId="2" fillId="2" borderId="52" xfId="2" applyNumberFormat="1" applyFont="1" applyFill="1" applyBorder="1"/>
    <xf numFmtId="0" fontId="1" fillId="2" borderId="32" xfId="0" applyFont="1" applyFill="1" applyBorder="1" applyAlignment="1"/>
    <xf numFmtId="0" fontId="4" fillId="5" borderId="13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3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72" xfId="0" applyFont="1" applyFill="1" applyBorder="1" applyAlignment="1">
      <alignment horizontal="center" wrapText="1"/>
    </xf>
    <xf numFmtId="44" fontId="3" fillId="2" borderId="38" xfId="2" applyFont="1" applyFill="1" applyBorder="1"/>
    <xf numFmtId="0" fontId="4" fillId="5" borderId="24" xfId="0" applyFont="1" applyFill="1" applyBorder="1"/>
    <xf numFmtId="0" fontId="1" fillId="0" borderId="39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center" wrapText="1"/>
    </xf>
    <xf numFmtId="44" fontId="2" fillId="8" borderId="61" xfId="2" applyFont="1" applyFill="1" applyBorder="1"/>
    <xf numFmtId="0" fontId="4" fillId="5" borderId="45" xfId="0" applyFont="1" applyFill="1" applyBorder="1" applyAlignment="1">
      <alignment horizontal="center" wrapText="1"/>
    </xf>
    <xf numFmtId="44" fontId="1" fillId="0" borderId="46" xfId="2" applyFont="1" applyFill="1" applyBorder="1"/>
    <xf numFmtId="0" fontId="0" fillId="0" borderId="46" xfId="0" applyBorder="1"/>
    <xf numFmtId="0" fontId="4" fillId="5" borderId="47" xfId="0" applyFont="1" applyFill="1" applyBorder="1" applyAlignment="1">
      <alignment horizontal="center" wrapText="1"/>
    </xf>
    <xf numFmtId="44" fontId="1" fillId="8" borderId="46" xfId="2" applyFont="1" applyFill="1" applyBorder="1"/>
    <xf numFmtId="0" fontId="3" fillId="0" borderId="0" xfId="0" applyFont="1" applyBorder="1"/>
    <xf numFmtId="0" fontId="7" fillId="0" borderId="0" xfId="0" applyFont="1" applyFill="1" applyBorder="1"/>
    <xf numFmtId="0" fontId="4" fillId="4" borderId="10" xfId="0" applyFont="1" applyFill="1" applyBorder="1" applyAlignment="1">
      <alignment horizontal="center" wrapText="1"/>
    </xf>
    <xf numFmtId="44" fontId="2" fillId="0" borderId="30" xfId="2" applyFont="1" applyFill="1" applyBorder="1" applyAlignment="1">
      <alignment horizontal="center" wrapText="1"/>
    </xf>
    <xf numFmtId="44" fontId="2" fillId="0" borderId="11" xfId="2" applyFont="1" applyFill="1" applyBorder="1" applyAlignment="1">
      <alignment horizontal="center" wrapText="1"/>
    </xf>
    <xf numFmtId="44" fontId="1" fillId="0" borderId="30" xfId="2" applyFont="1" applyFill="1" applyBorder="1" applyAlignment="1">
      <alignment horizontal="center" wrapText="1"/>
    </xf>
    <xf numFmtId="44" fontId="1" fillId="7" borderId="10" xfId="2" applyFont="1" applyFill="1" applyBorder="1"/>
    <xf numFmtId="44" fontId="2" fillId="0" borderId="60" xfId="2" applyFont="1" applyFill="1" applyBorder="1" applyAlignment="1">
      <alignment horizontal="center" wrapText="1"/>
    </xf>
    <xf numFmtId="44" fontId="1" fillId="0" borderId="31" xfId="2" applyFont="1" applyFill="1" applyBorder="1" applyAlignment="1">
      <alignment horizontal="center" wrapText="1"/>
    </xf>
    <xf numFmtId="44" fontId="2" fillId="2" borderId="5" xfId="2" applyFont="1" applyFill="1" applyBorder="1"/>
    <xf numFmtId="44" fontId="1" fillId="0" borderId="48" xfId="2" applyFont="1" applyFill="1" applyBorder="1" applyAlignment="1">
      <alignment horizontal="center" wrapText="1"/>
    </xf>
    <xf numFmtId="43" fontId="1" fillId="2" borderId="10" xfId="1" applyFont="1" applyFill="1" applyBorder="1" applyAlignment="1">
      <alignment horizontal="center"/>
    </xf>
    <xf numFmtId="44" fontId="11" fillId="2" borderId="10" xfId="2" applyFont="1" applyFill="1" applyBorder="1"/>
    <xf numFmtId="44" fontId="2" fillId="2" borderId="8" xfId="2" applyFont="1" applyFill="1" applyBorder="1"/>
    <xf numFmtId="44" fontId="3" fillId="2" borderId="8" xfId="2" applyFont="1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0" fontId="4" fillId="4" borderId="21" xfId="0" applyFont="1" applyFill="1" applyBorder="1"/>
    <xf numFmtId="0" fontId="8" fillId="0" borderId="10" xfId="0" applyFont="1" applyFill="1" applyBorder="1"/>
    <xf numFmtId="44" fontId="0" fillId="3" borderId="10" xfId="0" applyNumberFormat="1" applyFill="1" applyBorder="1"/>
    <xf numFmtId="44" fontId="1" fillId="8" borderId="10" xfId="2" applyFont="1" applyFill="1" applyBorder="1" applyAlignment="1">
      <alignment horizontal="center"/>
    </xf>
    <xf numFmtId="44" fontId="1" fillId="0" borderId="10" xfId="2" applyFont="1" applyFill="1" applyBorder="1" applyAlignment="1">
      <alignment horizontal="center"/>
    </xf>
    <xf numFmtId="0" fontId="8" fillId="0" borderId="65" xfId="0" applyFont="1" applyFill="1" applyBorder="1"/>
    <xf numFmtId="44" fontId="2" fillId="2" borderId="65" xfId="2" applyFont="1" applyFill="1" applyBorder="1"/>
    <xf numFmtId="44" fontId="3" fillId="2" borderId="65" xfId="2" applyFont="1" applyFill="1" applyBorder="1"/>
    <xf numFmtId="44" fontId="0" fillId="3" borderId="65" xfId="0" applyNumberFormat="1" applyFill="1" applyBorder="1"/>
    <xf numFmtId="44" fontId="1" fillId="8" borderId="65" xfId="2" applyFont="1" applyFill="1" applyBorder="1" applyAlignment="1">
      <alignment horizontal="center"/>
    </xf>
    <xf numFmtId="44" fontId="1" fillId="0" borderId="65" xfId="2" applyFont="1" applyFill="1" applyBorder="1" applyAlignment="1">
      <alignment horizontal="center"/>
    </xf>
    <xf numFmtId="44" fontId="2" fillId="2" borderId="47" xfId="2" applyFont="1" applyFill="1" applyBorder="1"/>
    <xf numFmtId="44" fontId="1" fillId="2" borderId="42" xfId="2" applyFont="1" applyFill="1" applyBorder="1"/>
    <xf numFmtId="44" fontId="2" fillId="0" borderId="14" xfId="2" applyFont="1" applyFill="1" applyBorder="1" applyAlignment="1">
      <alignment horizontal="center" wrapText="1"/>
    </xf>
    <xf numFmtId="44" fontId="1" fillId="0" borderId="48" xfId="0" applyNumberFormat="1" applyFont="1" applyFill="1" applyBorder="1" applyAlignment="1">
      <alignment horizontal="center" wrapText="1"/>
    </xf>
    <xf numFmtId="44" fontId="2" fillId="0" borderId="73" xfId="0" applyNumberFormat="1" applyFont="1" applyFill="1" applyBorder="1" applyAlignment="1">
      <alignment horizontal="center" wrapText="1"/>
    </xf>
    <xf numFmtId="44" fontId="1" fillId="0" borderId="45" xfId="0" applyNumberFormat="1" applyFont="1" applyFill="1" applyBorder="1" applyAlignment="1">
      <alignment horizontal="center" wrapText="1"/>
    </xf>
    <xf numFmtId="44" fontId="2" fillId="0" borderId="61" xfId="0" applyNumberFormat="1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498"/>
      <rgbColor rgb="00CC0000"/>
      <rgbColor rgb="00FFFFCC"/>
      <rgbColor rgb="00CCFFFF"/>
      <rgbColor rgb="00660066"/>
      <rgbColor rgb="00FF8080"/>
      <rgbColor rgb="0088C000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339933"/>
      <color rgb="FF0052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F34"/>
  <sheetViews>
    <sheetView showGridLines="0" tabSelected="1" workbookViewId="0">
      <selection activeCell="H37" sqref="H37"/>
    </sheetView>
  </sheetViews>
  <sheetFormatPr defaultRowHeight="12.75" x14ac:dyDescent="0.2"/>
  <cols>
    <col min="1" max="1" width="19.85546875" style="2" bestFit="1" customWidth="1"/>
    <col min="2" max="4" width="15.7109375" hidden="1" customWidth="1"/>
    <col min="5" max="5" width="15.7109375" customWidth="1"/>
    <col min="6" max="6" width="10.5703125" customWidth="1"/>
  </cols>
  <sheetData>
    <row r="1" spans="1:5" x14ac:dyDescent="0.2">
      <c r="A1" s="37" t="s">
        <v>0</v>
      </c>
      <c r="B1" s="223" t="s">
        <v>95</v>
      </c>
      <c r="C1" s="223" t="s">
        <v>172</v>
      </c>
      <c r="D1" s="223" t="s">
        <v>51</v>
      </c>
      <c r="E1" s="223" t="s">
        <v>98</v>
      </c>
    </row>
    <row r="2" spans="1:5" x14ac:dyDescent="0.2">
      <c r="A2" s="33" t="s">
        <v>5</v>
      </c>
      <c r="B2" s="34">
        <v>16837</v>
      </c>
      <c r="C2" s="34">
        <v>21707</v>
      </c>
      <c r="D2" s="34">
        <f t="shared" ref="D2:D7" si="0">(B2-C2)</f>
        <v>-4870</v>
      </c>
      <c r="E2" s="35">
        <v>20100</v>
      </c>
    </row>
    <row r="3" spans="1:5" x14ac:dyDescent="0.2">
      <c r="A3" s="31" t="s">
        <v>63</v>
      </c>
      <c r="B3" s="32">
        <v>10348</v>
      </c>
      <c r="C3" s="34">
        <v>11225</v>
      </c>
      <c r="D3" s="32">
        <f t="shared" si="0"/>
        <v>-877</v>
      </c>
      <c r="E3" s="35">
        <v>13910</v>
      </c>
    </row>
    <row r="4" spans="1:5" x14ac:dyDescent="0.2">
      <c r="A4" s="31" t="s">
        <v>66</v>
      </c>
      <c r="B4" s="32">
        <v>15650</v>
      </c>
      <c r="C4" s="34">
        <v>12850</v>
      </c>
      <c r="D4" s="32">
        <f t="shared" si="0"/>
        <v>2800</v>
      </c>
      <c r="E4" s="35">
        <v>17650</v>
      </c>
    </row>
    <row r="5" spans="1:5" x14ac:dyDescent="0.2">
      <c r="A5" s="31" t="s">
        <v>87</v>
      </c>
      <c r="B5" s="32">
        <v>46481</v>
      </c>
      <c r="C5" s="34">
        <v>40000</v>
      </c>
      <c r="D5" s="32">
        <f t="shared" si="0"/>
        <v>6481</v>
      </c>
      <c r="E5" s="180" t="s">
        <v>164</v>
      </c>
    </row>
    <row r="6" spans="1:5" x14ac:dyDescent="0.2">
      <c r="A6" s="31" t="s">
        <v>80</v>
      </c>
      <c r="B6" s="32">
        <v>2950</v>
      </c>
      <c r="C6" s="34">
        <v>2900</v>
      </c>
      <c r="D6" s="32">
        <f t="shared" si="0"/>
        <v>50</v>
      </c>
      <c r="E6" s="35">
        <v>4000</v>
      </c>
    </row>
    <row r="7" spans="1:5" x14ac:dyDescent="0.2">
      <c r="A7" s="31" t="s">
        <v>78</v>
      </c>
      <c r="B7" s="32">
        <v>884.79</v>
      </c>
      <c r="C7" s="34">
        <v>940</v>
      </c>
      <c r="D7" s="32">
        <f t="shared" si="0"/>
        <v>-55.210000000000036</v>
      </c>
      <c r="E7" s="35">
        <v>1065</v>
      </c>
    </row>
    <row r="8" spans="1:5" x14ac:dyDescent="0.2">
      <c r="A8" s="31" t="s">
        <v>82</v>
      </c>
      <c r="B8" s="32">
        <v>0</v>
      </c>
      <c r="C8" s="34">
        <v>0</v>
      </c>
      <c r="D8" s="32">
        <v>0</v>
      </c>
      <c r="E8" s="35">
        <v>0</v>
      </c>
    </row>
    <row r="9" spans="1:5" x14ac:dyDescent="0.2">
      <c r="A9" s="31" t="s">
        <v>85</v>
      </c>
      <c r="B9" s="32">
        <v>0</v>
      </c>
      <c r="C9" s="34">
        <v>0</v>
      </c>
      <c r="D9" s="32">
        <v>0</v>
      </c>
      <c r="E9" s="35">
        <v>0</v>
      </c>
    </row>
    <row r="10" spans="1:5" x14ac:dyDescent="0.2">
      <c r="A10" s="31" t="s">
        <v>96</v>
      </c>
      <c r="B10" s="32">
        <v>1910</v>
      </c>
      <c r="C10" s="34">
        <v>1500</v>
      </c>
      <c r="D10" s="32">
        <f>(B10-C10)</f>
        <v>410</v>
      </c>
      <c r="E10" s="35">
        <v>2000</v>
      </c>
    </row>
    <row r="11" spans="1:5" x14ac:dyDescent="0.2">
      <c r="A11" s="37" t="s">
        <v>1</v>
      </c>
      <c r="B11" s="38">
        <f>SUM(B2:B10)</f>
        <v>95060.79</v>
      </c>
      <c r="C11" s="38">
        <f>SUM(C2:C10)</f>
        <v>91122</v>
      </c>
      <c r="D11" s="38">
        <f>(B11-C11)</f>
        <v>3938.7899999999936</v>
      </c>
      <c r="E11" s="38">
        <f>SUM(E2:E10)</f>
        <v>58725</v>
      </c>
    </row>
    <row r="12" spans="1:5" x14ac:dyDescent="0.2">
      <c r="A12" s="39" t="s">
        <v>2</v>
      </c>
      <c r="B12" s="40" t="s">
        <v>95</v>
      </c>
      <c r="C12" s="40" t="s">
        <v>77</v>
      </c>
      <c r="D12" s="40" t="s">
        <v>51</v>
      </c>
      <c r="E12" s="40" t="s">
        <v>98</v>
      </c>
    </row>
    <row r="13" spans="1:5" x14ac:dyDescent="0.2">
      <c r="A13" s="36" t="s">
        <v>19</v>
      </c>
      <c r="B13" s="34">
        <v>5019</v>
      </c>
      <c r="C13" s="34">
        <v>9562</v>
      </c>
      <c r="D13" s="34">
        <f t="shared" ref="D13:D21" si="1">(B13-C13)</f>
        <v>-4543</v>
      </c>
      <c r="E13" s="34">
        <v>7565</v>
      </c>
    </row>
    <row r="14" spans="1:5" x14ac:dyDescent="0.2">
      <c r="A14" s="31" t="s">
        <v>64</v>
      </c>
      <c r="B14" s="32">
        <v>10462.41</v>
      </c>
      <c r="C14" s="34">
        <v>11460</v>
      </c>
      <c r="D14" s="32">
        <f t="shared" si="1"/>
        <v>-997.59000000000015</v>
      </c>
      <c r="E14" s="32">
        <v>14295</v>
      </c>
    </row>
    <row r="15" spans="1:5" x14ac:dyDescent="0.2">
      <c r="A15" s="31" t="s">
        <v>65</v>
      </c>
      <c r="B15" s="32">
        <v>2745.51</v>
      </c>
      <c r="C15" s="34">
        <v>4097.5</v>
      </c>
      <c r="D15" s="32">
        <f t="shared" si="1"/>
        <v>-1351.9899999999998</v>
      </c>
      <c r="E15" s="32">
        <v>3550</v>
      </c>
    </row>
    <row r="16" spans="1:5" x14ac:dyDescent="0.2">
      <c r="A16" s="31" t="s">
        <v>86</v>
      </c>
      <c r="B16" s="32">
        <v>35562.080000000002</v>
      </c>
      <c r="C16" s="34">
        <v>33494</v>
      </c>
      <c r="D16" s="32">
        <f t="shared" si="1"/>
        <v>2068.0800000000017</v>
      </c>
      <c r="E16" s="232" t="s">
        <v>164</v>
      </c>
    </row>
    <row r="17" spans="1:6" x14ac:dyDescent="0.2">
      <c r="A17" s="31" t="s">
        <v>81</v>
      </c>
      <c r="B17" s="32">
        <v>2875.35</v>
      </c>
      <c r="C17" s="34">
        <v>2470</v>
      </c>
      <c r="D17" s="32">
        <f t="shared" si="1"/>
        <v>405.34999999999991</v>
      </c>
      <c r="E17" s="32">
        <v>2338</v>
      </c>
    </row>
    <row r="18" spans="1:6" x14ac:dyDescent="0.2">
      <c r="A18" s="31" t="s">
        <v>79</v>
      </c>
      <c r="B18" s="32">
        <v>13810.88</v>
      </c>
      <c r="C18" s="34">
        <v>12866</v>
      </c>
      <c r="D18" s="32">
        <f t="shared" si="1"/>
        <v>944.8799999999992</v>
      </c>
      <c r="E18" s="32">
        <v>13615</v>
      </c>
    </row>
    <row r="19" spans="1:6" x14ac:dyDescent="0.2">
      <c r="A19" s="31" t="s">
        <v>83</v>
      </c>
      <c r="B19" s="32">
        <v>1040.3800000000001</v>
      </c>
      <c r="C19" s="34">
        <v>1430</v>
      </c>
      <c r="D19" s="32">
        <f t="shared" si="1"/>
        <v>-389.61999999999989</v>
      </c>
      <c r="E19" s="32">
        <v>1500</v>
      </c>
    </row>
    <row r="20" spans="1:6" x14ac:dyDescent="0.2">
      <c r="A20" s="31" t="s">
        <v>84</v>
      </c>
      <c r="B20" s="32">
        <v>3094.44</v>
      </c>
      <c r="C20" s="34">
        <v>4020</v>
      </c>
      <c r="D20" s="32">
        <f t="shared" si="1"/>
        <v>-925.56</v>
      </c>
      <c r="E20" s="32">
        <v>3736</v>
      </c>
    </row>
    <row r="21" spans="1:6" x14ac:dyDescent="0.2">
      <c r="A21" s="31" t="s">
        <v>97</v>
      </c>
      <c r="B21" s="32">
        <v>1650</v>
      </c>
      <c r="C21" s="34">
        <v>1500</v>
      </c>
      <c r="D21" s="32">
        <f t="shared" si="1"/>
        <v>150</v>
      </c>
      <c r="E21" s="32">
        <v>1500</v>
      </c>
    </row>
    <row r="22" spans="1:6" hidden="1" x14ac:dyDescent="0.2">
      <c r="A22" s="41"/>
      <c r="B22" s="42"/>
      <c r="C22" s="227"/>
      <c r="D22" s="42"/>
      <c r="E22" s="42"/>
    </row>
    <row r="23" spans="1:6" x14ac:dyDescent="0.2">
      <c r="A23" s="39" t="s">
        <v>3</v>
      </c>
      <c r="B23" s="233">
        <f>SUM(B13:B22)</f>
        <v>76260.05</v>
      </c>
      <c r="C23" s="233">
        <f>SUM(C13:C22)</f>
        <v>80899.5</v>
      </c>
      <c r="D23" s="233">
        <f>SUM(D13:D21)</f>
        <v>-4639.4499999999989</v>
      </c>
      <c r="E23" s="38">
        <f>SUM(E13:E22)</f>
        <v>48099</v>
      </c>
      <c r="F23" s="25"/>
    </row>
    <row r="24" spans="1:6" x14ac:dyDescent="0.2">
      <c r="A24" s="43" t="s">
        <v>4</v>
      </c>
      <c r="B24" s="38">
        <f>SUM(B11-B23)</f>
        <v>18800.739999999991</v>
      </c>
      <c r="C24" s="38">
        <f>(C11-C23)</f>
        <v>10222.5</v>
      </c>
      <c r="D24" s="38">
        <f>(D11-D23)</f>
        <v>8578.2399999999925</v>
      </c>
      <c r="E24" s="38">
        <f>(E11-E23)</f>
        <v>10626</v>
      </c>
      <c r="F24" s="24"/>
    </row>
    <row r="25" spans="1:6" x14ac:dyDescent="0.2">
      <c r="A25" s="221"/>
      <c r="B25" s="26"/>
      <c r="C25" s="26"/>
      <c r="D25" s="26"/>
      <c r="E25" s="26"/>
    </row>
    <row r="26" spans="1:6" x14ac:dyDescent="0.2">
      <c r="A26" s="221"/>
      <c r="B26" s="26"/>
      <c r="C26" s="26"/>
      <c r="D26" s="26"/>
      <c r="E26" s="26"/>
    </row>
    <row r="27" spans="1:6" x14ac:dyDescent="0.2">
      <c r="A27" s="221"/>
      <c r="B27" s="26"/>
      <c r="C27" s="26"/>
      <c r="D27" s="26"/>
      <c r="E27" s="26"/>
    </row>
    <row r="28" spans="1:6" x14ac:dyDescent="0.2">
      <c r="A28" s="221"/>
      <c r="B28" s="26"/>
      <c r="C28" s="26"/>
      <c r="D28" s="26"/>
      <c r="E28" s="26"/>
    </row>
    <row r="29" spans="1:6" x14ac:dyDescent="0.2">
      <c r="A29" s="221"/>
      <c r="B29" s="26"/>
      <c r="C29" s="26"/>
      <c r="D29" s="26"/>
      <c r="E29" s="26"/>
    </row>
    <row r="30" spans="1:6" ht="15.75" x14ac:dyDescent="0.25">
      <c r="A30" s="222"/>
      <c r="B30" s="24"/>
      <c r="C30" s="24"/>
      <c r="D30" s="24"/>
      <c r="E30" s="26"/>
    </row>
    <row r="31" spans="1:6" x14ac:dyDescent="0.2">
      <c r="A31" s="221"/>
      <c r="B31" s="26"/>
      <c r="C31" s="26"/>
      <c r="D31" s="26"/>
      <c r="E31" s="26"/>
    </row>
    <row r="32" spans="1:6" x14ac:dyDescent="0.2">
      <c r="A32" s="221"/>
      <c r="B32" s="26"/>
      <c r="C32" s="26"/>
      <c r="D32" s="26"/>
      <c r="E32" s="26"/>
    </row>
    <row r="33" spans="1:5" x14ac:dyDescent="0.2">
      <c r="A33" s="221"/>
      <c r="B33" s="26"/>
      <c r="C33" s="26"/>
      <c r="D33" s="26"/>
      <c r="E33" s="26"/>
    </row>
    <row r="34" spans="1:5" x14ac:dyDescent="0.2">
      <c r="A34" s="221"/>
      <c r="B34" s="26"/>
      <c r="C34" s="26"/>
      <c r="D34" s="26"/>
      <c r="E34" s="26"/>
    </row>
  </sheetData>
  <phoneticPr fontId="0" type="noConversion"/>
  <conditionalFormatting sqref="B24:E24">
    <cfRule type="cellIs" dxfId="0" priority="5" stopIfTrue="1" operator="lessThan">
      <formula>0</formula>
    </cfRule>
  </conditionalFormatting>
  <printOptions horizontalCentered="1" gridLines="1"/>
  <pageMargins left="0.75" right="0.7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A1:J75"/>
  <sheetViews>
    <sheetView showGridLines="0" topLeftCell="A61" zoomScaleNormal="100" workbookViewId="0">
      <selection activeCell="L19" sqref="L19"/>
    </sheetView>
  </sheetViews>
  <sheetFormatPr defaultRowHeight="12.75" outlineLevelRow="2" x14ac:dyDescent="0.2"/>
  <cols>
    <col min="1" max="1" width="39" style="2" bestFit="1" customWidth="1"/>
    <col min="2" max="2" width="15.7109375" style="2" hidden="1" customWidth="1"/>
    <col min="3" max="5" width="15.7109375" hidden="1" customWidth="1"/>
    <col min="6" max="8" width="17.7109375" hidden="1" customWidth="1"/>
    <col min="9" max="9" width="17.7109375" customWidth="1"/>
    <col min="10" max="10" width="17.7109375" hidden="1" customWidth="1"/>
    <col min="11" max="11" width="10.5703125" customWidth="1"/>
  </cols>
  <sheetData>
    <row r="1" spans="1:10" outlineLevel="1" x14ac:dyDescent="0.2">
      <c r="A1" s="70" t="s">
        <v>5</v>
      </c>
      <c r="B1" s="71" t="s">
        <v>58</v>
      </c>
      <c r="C1" s="71" t="s">
        <v>59</v>
      </c>
      <c r="D1" s="71" t="s">
        <v>51</v>
      </c>
      <c r="E1" s="72" t="s">
        <v>52</v>
      </c>
      <c r="F1" s="91" t="s">
        <v>95</v>
      </c>
      <c r="G1" s="13" t="s">
        <v>77</v>
      </c>
      <c r="H1" s="104" t="s">
        <v>51</v>
      </c>
      <c r="I1" s="13" t="s">
        <v>98</v>
      </c>
      <c r="J1" s="97" t="s">
        <v>99</v>
      </c>
    </row>
    <row r="2" spans="1:10" outlineLevel="1" x14ac:dyDescent="0.2">
      <c r="A2" s="73" t="s">
        <v>100</v>
      </c>
      <c r="B2" s="51"/>
      <c r="C2" s="51"/>
      <c r="D2" s="51"/>
      <c r="E2" s="52"/>
      <c r="F2" s="226">
        <v>9350</v>
      </c>
      <c r="G2" s="67">
        <v>11000</v>
      </c>
      <c r="H2" s="254">
        <f>(F2-G2)</f>
        <v>-1650</v>
      </c>
      <c r="I2" s="56">
        <v>3000</v>
      </c>
      <c r="J2" s="116" t="s">
        <v>109</v>
      </c>
    </row>
    <row r="3" spans="1:10" outlineLevel="1" x14ac:dyDescent="0.2">
      <c r="A3" s="73" t="s">
        <v>102</v>
      </c>
      <c r="B3" s="51"/>
      <c r="C3" s="51"/>
      <c r="D3" s="51"/>
      <c r="E3" s="52"/>
      <c r="F3" s="226"/>
      <c r="G3" s="67"/>
      <c r="H3" s="254">
        <f t="shared" ref="H3:H12" si="0">(F3-G3)</f>
        <v>0</v>
      </c>
      <c r="I3" s="56">
        <v>7500</v>
      </c>
      <c r="J3" s="116" t="s">
        <v>110</v>
      </c>
    </row>
    <row r="4" spans="1:10" outlineLevel="1" x14ac:dyDescent="0.2">
      <c r="A4" s="73" t="s">
        <v>101</v>
      </c>
      <c r="B4" s="51"/>
      <c r="C4" s="51"/>
      <c r="D4" s="51"/>
      <c r="E4" s="52"/>
      <c r="F4" s="226">
        <v>6799</v>
      </c>
      <c r="G4" s="67">
        <v>10512</v>
      </c>
      <c r="H4" s="254">
        <f t="shared" si="0"/>
        <v>-3713</v>
      </c>
      <c r="I4" s="56">
        <v>2390</v>
      </c>
      <c r="J4" s="116" t="s">
        <v>111</v>
      </c>
    </row>
    <row r="5" spans="1:10" outlineLevel="1" x14ac:dyDescent="0.2">
      <c r="A5" s="73" t="s">
        <v>103</v>
      </c>
      <c r="B5" s="51"/>
      <c r="C5" s="51"/>
      <c r="D5" s="51"/>
      <c r="E5" s="52"/>
      <c r="F5" s="226"/>
      <c r="G5" s="67"/>
      <c r="H5" s="254">
        <f t="shared" si="0"/>
        <v>0</v>
      </c>
      <c r="I5" s="56">
        <v>5725</v>
      </c>
      <c r="J5" s="116" t="s">
        <v>112</v>
      </c>
    </row>
    <row r="6" spans="1:10" outlineLevel="2" x14ac:dyDescent="0.2">
      <c r="A6" s="74" t="s">
        <v>104</v>
      </c>
      <c r="B6" s="5">
        <v>0</v>
      </c>
      <c r="C6" s="5">
        <v>0</v>
      </c>
      <c r="D6" s="8">
        <f>IF(ISBLANK(C6),"",B6-C6)</f>
        <v>0</v>
      </c>
      <c r="E6" s="10"/>
      <c r="F6" s="92">
        <v>443</v>
      </c>
      <c r="G6" s="19">
        <v>125</v>
      </c>
      <c r="H6" s="254">
        <f t="shared" si="0"/>
        <v>318</v>
      </c>
      <c r="I6" s="53">
        <v>225</v>
      </c>
      <c r="J6" s="178" t="s">
        <v>113</v>
      </c>
    </row>
    <row r="7" spans="1:10" ht="25.5" outlineLevel="2" x14ac:dyDescent="0.2">
      <c r="A7" s="74" t="s">
        <v>107</v>
      </c>
      <c r="B7" s="7">
        <v>8700</v>
      </c>
      <c r="C7" s="7">
        <v>9196</v>
      </c>
      <c r="D7" s="9">
        <f t="shared" ref="D7:D75" si="1">IF(ISBLANK(C7),"",B7-C7)</f>
        <v>-496</v>
      </c>
      <c r="E7" s="11">
        <f>IF(ISBLANK(C7),"",D7/C7)</f>
        <v>-5.3936494127881686E-2</v>
      </c>
      <c r="F7" s="92"/>
      <c r="G7" s="19"/>
      <c r="H7" s="254">
        <f t="shared" si="0"/>
        <v>0</v>
      </c>
      <c r="I7" s="54">
        <v>60</v>
      </c>
      <c r="J7" s="179" t="s">
        <v>114</v>
      </c>
    </row>
    <row r="8" spans="1:10" outlineLevel="2" x14ac:dyDescent="0.2">
      <c r="A8" s="74" t="s">
        <v>105</v>
      </c>
      <c r="B8" s="7"/>
      <c r="C8" s="7"/>
      <c r="D8" s="9"/>
      <c r="E8" s="11"/>
      <c r="F8" s="92"/>
      <c r="G8" s="19"/>
      <c r="H8" s="254">
        <f t="shared" si="0"/>
        <v>0</v>
      </c>
      <c r="I8" s="54">
        <v>1200</v>
      </c>
      <c r="J8" s="179" t="s">
        <v>115</v>
      </c>
    </row>
    <row r="9" spans="1:10" outlineLevel="2" x14ac:dyDescent="0.2">
      <c r="A9" s="74" t="s">
        <v>106</v>
      </c>
      <c r="B9" s="7"/>
      <c r="C9" s="7"/>
      <c r="D9" s="9"/>
      <c r="E9" s="11"/>
      <c r="F9" s="92"/>
      <c r="G9" s="19"/>
      <c r="H9" s="254">
        <f t="shared" si="0"/>
        <v>0</v>
      </c>
      <c r="I9" s="54">
        <v>0</v>
      </c>
      <c r="J9" s="179"/>
    </row>
    <row r="10" spans="1:10" outlineLevel="2" x14ac:dyDescent="0.2">
      <c r="A10" s="74" t="s">
        <v>262</v>
      </c>
      <c r="B10" s="7">
        <v>150</v>
      </c>
      <c r="C10" s="7">
        <v>212.86</v>
      </c>
      <c r="D10" s="9">
        <f t="shared" si="1"/>
        <v>-62.860000000000014</v>
      </c>
      <c r="E10" s="11">
        <f>IF(ISBLANK(C10),"",D10/C10)</f>
        <v>-0.29531147232923055</v>
      </c>
      <c r="F10" s="92">
        <v>245</v>
      </c>
      <c r="G10" s="20">
        <v>70</v>
      </c>
      <c r="H10" s="254">
        <f t="shared" si="0"/>
        <v>175</v>
      </c>
      <c r="I10" s="55"/>
      <c r="J10" s="179"/>
    </row>
    <row r="11" spans="1:10" outlineLevel="2" x14ac:dyDescent="0.2">
      <c r="A11" s="74" t="s">
        <v>108</v>
      </c>
      <c r="B11" s="7">
        <v>0</v>
      </c>
      <c r="C11" s="7">
        <v>20</v>
      </c>
      <c r="D11" s="9">
        <f t="shared" si="1"/>
        <v>-20</v>
      </c>
      <c r="E11" s="11">
        <f>IF(ISBLANK(C11),"",D11/C11)</f>
        <v>-1</v>
      </c>
      <c r="F11" s="92"/>
      <c r="G11" s="19"/>
      <c r="H11" s="254">
        <f t="shared" si="0"/>
        <v>0</v>
      </c>
      <c r="I11" s="54"/>
      <c r="J11" s="179"/>
    </row>
    <row r="12" spans="1:10" outlineLevel="2" x14ac:dyDescent="0.2">
      <c r="A12" s="74" t="s">
        <v>88</v>
      </c>
      <c r="B12" s="7"/>
      <c r="C12" s="7"/>
      <c r="D12" s="9"/>
      <c r="E12" s="11"/>
      <c r="F12" s="92"/>
      <c r="G12" s="19"/>
      <c r="H12" s="254">
        <f t="shared" si="0"/>
        <v>0</v>
      </c>
      <c r="I12" s="54"/>
      <c r="J12" s="179"/>
    </row>
    <row r="13" spans="1:10" ht="13.5" outlineLevel="1" thickBot="1" x14ac:dyDescent="0.25">
      <c r="A13" s="128" t="s">
        <v>6</v>
      </c>
      <c r="B13" s="129">
        <f>SUM(B6:B11)</f>
        <v>8850</v>
      </c>
      <c r="C13" s="129">
        <v>9428.86</v>
      </c>
      <c r="D13" s="130">
        <f t="shared" si="1"/>
        <v>-578.86000000000058</v>
      </c>
      <c r="E13" s="131">
        <f>IF(ISBLANK(C13),"",D13/C13)</f>
        <v>-6.1392363445846108E-2</v>
      </c>
      <c r="F13" s="143">
        <f>SUM(F2:F12)</f>
        <v>16837</v>
      </c>
      <c r="G13" s="144">
        <f>SUM(G2:G12)</f>
        <v>21707</v>
      </c>
      <c r="H13" s="133">
        <f>SUM(H2:H12)</f>
        <v>-4870</v>
      </c>
      <c r="I13" s="132">
        <f>SUM(I2:I12)</f>
        <v>20100</v>
      </c>
      <c r="J13" s="134"/>
    </row>
    <row r="14" spans="1:10" outlineLevel="1" x14ac:dyDescent="0.2">
      <c r="A14" s="122" t="s">
        <v>63</v>
      </c>
      <c r="B14" s="123" t="s">
        <v>58</v>
      </c>
      <c r="C14" s="123" t="s">
        <v>59</v>
      </c>
      <c r="D14" s="123" t="s">
        <v>51</v>
      </c>
      <c r="E14" s="124" t="s">
        <v>52</v>
      </c>
      <c r="F14" s="125" t="s">
        <v>95</v>
      </c>
      <c r="G14" s="59" t="s">
        <v>77</v>
      </c>
      <c r="H14" s="126" t="s">
        <v>51</v>
      </c>
      <c r="I14" s="59" t="s">
        <v>98</v>
      </c>
      <c r="J14" s="127" t="s">
        <v>99</v>
      </c>
    </row>
    <row r="15" spans="1:10" ht="25.5" outlineLevel="2" x14ac:dyDescent="0.2">
      <c r="A15" s="75" t="s">
        <v>7</v>
      </c>
      <c r="B15" s="5">
        <v>1300</v>
      </c>
      <c r="C15" s="5">
        <v>1280</v>
      </c>
      <c r="D15" s="6">
        <f t="shared" si="1"/>
        <v>20</v>
      </c>
      <c r="E15" s="12">
        <f t="shared" ref="E15:E21" si="2">IF(ISBLANK(C15),"",D15/C15)</f>
        <v>1.5625E-2</v>
      </c>
      <c r="F15" s="92">
        <v>1300</v>
      </c>
      <c r="G15" s="19">
        <v>975</v>
      </c>
      <c r="H15" s="105">
        <f>(F15-G15)</f>
        <v>325</v>
      </c>
      <c r="I15" s="57">
        <v>850</v>
      </c>
      <c r="J15" s="112" t="s">
        <v>119</v>
      </c>
    </row>
    <row r="16" spans="1:10" outlineLevel="2" x14ac:dyDescent="0.2">
      <c r="A16" s="75" t="s">
        <v>49</v>
      </c>
      <c r="B16" s="7">
        <v>0</v>
      </c>
      <c r="C16" s="7"/>
      <c r="D16" s="9" t="str">
        <f t="shared" si="1"/>
        <v/>
      </c>
      <c r="E16" s="11" t="str">
        <f t="shared" si="2"/>
        <v/>
      </c>
      <c r="F16" s="93"/>
      <c r="G16" s="16"/>
      <c r="H16" s="105">
        <f t="shared" ref="H16:H38" si="3">(F16-G16)</f>
        <v>0</v>
      </c>
      <c r="I16" s="58"/>
      <c r="J16" s="113"/>
    </row>
    <row r="17" spans="1:10" ht="25.5" outlineLevel="2" x14ac:dyDescent="0.2">
      <c r="A17" s="75" t="s">
        <v>8</v>
      </c>
      <c r="B17" s="7">
        <v>600</v>
      </c>
      <c r="C17" s="7">
        <v>640</v>
      </c>
      <c r="D17" s="9">
        <f t="shared" si="1"/>
        <v>-40</v>
      </c>
      <c r="E17" s="11">
        <f t="shared" si="2"/>
        <v>-6.25E-2</v>
      </c>
      <c r="F17" s="93">
        <v>755</v>
      </c>
      <c r="G17" s="16">
        <v>975</v>
      </c>
      <c r="H17" s="105">
        <f t="shared" si="3"/>
        <v>-220</v>
      </c>
      <c r="I17" s="58">
        <v>850</v>
      </c>
      <c r="J17" s="112" t="s">
        <v>119</v>
      </c>
    </row>
    <row r="18" spans="1:10" outlineLevel="2" x14ac:dyDescent="0.2">
      <c r="A18" s="75" t="s">
        <v>9</v>
      </c>
      <c r="B18" s="7">
        <v>0</v>
      </c>
      <c r="C18" s="7"/>
      <c r="D18" s="9" t="str">
        <f t="shared" si="1"/>
        <v/>
      </c>
      <c r="E18" s="11" t="str">
        <f t="shared" si="2"/>
        <v/>
      </c>
      <c r="F18" s="93"/>
      <c r="G18" s="16"/>
      <c r="H18" s="105">
        <f t="shared" si="3"/>
        <v>0</v>
      </c>
      <c r="I18" s="58"/>
      <c r="J18" s="113"/>
    </row>
    <row r="19" spans="1:10" ht="25.5" outlineLevel="2" x14ac:dyDescent="0.2">
      <c r="A19" s="75" t="s">
        <v>10</v>
      </c>
      <c r="B19" s="7">
        <v>3500</v>
      </c>
      <c r="C19" s="7">
        <v>3097.13</v>
      </c>
      <c r="D19" s="9">
        <f>IF(ISBLANK(C19),"",B19-C19)</f>
        <v>402.86999999999989</v>
      </c>
      <c r="E19" s="11">
        <f t="shared" si="2"/>
        <v>0.13007849202326022</v>
      </c>
      <c r="F19" s="93">
        <v>1280</v>
      </c>
      <c r="G19" s="16">
        <v>975</v>
      </c>
      <c r="H19" s="105">
        <f t="shared" si="3"/>
        <v>305</v>
      </c>
      <c r="I19" s="58">
        <v>850</v>
      </c>
      <c r="J19" s="112" t="s">
        <v>119</v>
      </c>
    </row>
    <row r="20" spans="1:10" ht="25.5" outlineLevel="2" x14ac:dyDescent="0.2">
      <c r="A20" s="76" t="s">
        <v>69</v>
      </c>
      <c r="B20" s="7">
        <v>0</v>
      </c>
      <c r="C20" s="7"/>
      <c r="D20" s="9" t="str">
        <f>IF(ISBLANK(C20),"",B20-C20)</f>
        <v/>
      </c>
      <c r="E20" s="11" t="str">
        <f t="shared" si="2"/>
        <v/>
      </c>
      <c r="F20" s="93"/>
      <c r="G20" s="16"/>
      <c r="H20" s="105">
        <f t="shared" si="3"/>
        <v>0</v>
      </c>
      <c r="I20" s="58">
        <v>1300</v>
      </c>
      <c r="J20" s="114" t="s">
        <v>120</v>
      </c>
    </row>
    <row r="21" spans="1:10" ht="25.5" outlineLevel="2" x14ac:dyDescent="0.2">
      <c r="A21" s="75" t="s">
        <v>11</v>
      </c>
      <c r="B21" s="7">
        <v>700</v>
      </c>
      <c r="C21" s="7">
        <v>704</v>
      </c>
      <c r="D21" s="9">
        <f t="shared" si="1"/>
        <v>-4</v>
      </c>
      <c r="E21" s="11">
        <f t="shared" si="2"/>
        <v>-5.681818181818182E-3</v>
      </c>
      <c r="F21" s="93">
        <v>805</v>
      </c>
      <c r="G21" s="16">
        <v>975</v>
      </c>
      <c r="H21" s="105">
        <f t="shared" si="3"/>
        <v>-170</v>
      </c>
      <c r="I21" s="58">
        <v>850</v>
      </c>
      <c r="J21" s="112" t="s">
        <v>166</v>
      </c>
    </row>
    <row r="22" spans="1:10" outlineLevel="2" x14ac:dyDescent="0.2">
      <c r="A22" s="76" t="s">
        <v>68</v>
      </c>
      <c r="B22" s="7">
        <v>0</v>
      </c>
      <c r="C22" s="7">
        <v>0</v>
      </c>
      <c r="D22" s="9">
        <v>0</v>
      </c>
      <c r="E22" s="11">
        <v>0</v>
      </c>
      <c r="F22" s="93"/>
      <c r="G22" s="16"/>
      <c r="H22" s="105">
        <f t="shared" si="3"/>
        <v>0</v>
      </c>
      <c r="I22" s="58"/>
      <c r="J22" s="113"/>
    </row>
    <row r="23" spans="1:10" ht="25.5" outlineLevel="2" x14ac:dyDescent="0.2">
      <c r="A23" s="75" t="s">
        <v>12</v>
      </c>
      <c r="B23" s="7">
        <v>700</v>
      </c>
      <c r="C23" s="7">
        <v>792</v>
      </c>
      <c r="D23" s="9">
        <f t="shared" si="1"/>
        <v>-92</v>
      </c>
      <c r="E23" s="11">
        <f>IF(ISBLANK(C23),"",D23/C23)</f>
        <v>-0.11616161616161616</v>
      </c>
      <c r="F23" s="93">
        <v>611</v>
      </c>
      <c r="G23" s="16"/>
      <c r="H23" s="105">
        <f t="shared" si="3"/>
        <v>611</v>
      </c>
      <c r="I23" s="58">
        <v>850</v>
      </c>
      <c r="J23" s="112" t="s">
        <v>167</v>
      </c>
    </row>
    <row r="24" spans="1:10" ht="25.5" outlineLevel="2" x14ac:dyDescent="0.2">
      <c r="A24" s="76" t="s">
        <v>70</v>
      </c>
      <c r="B24" s="7">
        <v>0</v>
      </c>
      <c r="C24" s="7">
        <v>0</v>
      </c>
      <c r="D24" s="9">
        <v>0</v>
      </c>
      <c r="E24" s="11">
        <v>0</v>
      </c>
      <c r="F24" s="93">
        <v>60</v>
      </c>
      <c r="G24" s="16">
        <v>650</v>
      </c>
      <c r="H24" s="105">
        <f t="shared" si="3"/>
        <v>-590</v>
      </c>
      <c r="I24" s="58">
        <v>1300</v>
      </c>
      <c r="J24" s="114" t="s">
        <v>120</v>
      </c>
    </row>
    <row r="25" spans="1:10" ht="25.5" outlineLevel="2" x14ac:dyDescent="0.2">
      <c r="A25" s="75" t="s">
        <v>13</v>
      </c>
      <c r="B25" s="7">
        <v>850</v>
      </c>
      <c r="C25" s="7">
        <v>836</v>
      </c>
      <c r="D25" s="9">
        <f t="shared" si="1"/>
        <v>14</v>
      </c>
      <c r="E25" s="11">
        <f>IF(ISBLANK(C25),"",D25/C25)</f>
        <v>1.6746411483253589E-2</v>
      </c>
      <c r="F25" s="93">
        <v>705</v>
      </c>
      <c r="G25" s="16">
        <v>975</v>
      </c>
      <c r="H25" s="105">
        <f t="shared" si="3"/>
        <v>-270</v>
      </c>
      <c r="I25" s="58">
        <v>850</v>
      </c>
      <c r="J25" s="112" t="s">
        <v>168</v>
      </c>
    </row>
    <row r="26" spans="1:10" outlineLevel="2" x14ac:dyDescent="0.2">
      <c r="A26" s="76" t="s">
        <v>71</v>
      </c>
      <c r="B26" s="7">
        <v>1500</v>
      </c>
      <c r="C26" s="7">
        <v>1378.23</v>
      </c>
      <c r="D26" s="9">
        <f t="shared" si="1"/>
        <v>121.76999999999998</v>
      </c>
      <c r="E26" s="11">
        <f>IF(ISBLANK(C26),"",D26/C26)</f>
        <v>8.8352452058074474E-2</v>
      </c>
      <c r="F26" s="93">
        <v>475</v>
      </c>
      <c r="G26" s="16">
        <v>650</v>
      </c>
      <c r="H26" s="105">
        <f t="shared" si="3"/>
        <v>-175</v>
      </c>
      <c r="I26" s="58"/>
      <c r="J26" s="113"/>
    </row>
    <row r="27" spans="1:10" outlineLevel="2" x14ac:dyDescent="0.2">
      <c r="A27" s="76" t="s">
        <v>74</v>
      </c>
      <c r="B27" s="7">
        <v>500</v>
      </c>
      <c r="C27" s="5">
        <v>320</v>
      </c>
      <c r="D27" s="6">
        <f t="shared" si="1"/>
        <v>180</v>
      </c>
      <c r="E27" s="12">
        <f>IF(ISBLANK(C27),"",D27/C27)</f>
        <v>0.5625</v>
      </c>
      <c r="F27" s="92">
        <v>392</v>
      </c>
      <c r="G27" s="19">
        <v>500</v>
      </c>
      <c r="H27" s="105">
        <f t="shared" si="3"/>
        <v>-108</v>
      </c>
      <c r="I27" s="57">
        <v>160</v>
      </c>
      <c r="J27" s="112" t="s">
        <v>121</v>
      </c>
    </row>
    <row r="28" spans="1:10" ht="25.5" outlineLevel="2" x14ac:dyDescent="0.2">
      <c r="A28" s="75" t="s">
        <v>14</v>
      </c>
      <c r="B28" s="7">
        <v>900</v>
      </c>
      <c r="C28" s="5">
        <v>864</v>
      </c>
      <c r="D28" s="6">
        <f t="shared" si="1"/>
        <v>36</v>
      </c>
      <c r="E28" s="12">
        <f>IF(ISBLANK(C28),"",D28/C28)</f>
        <v>4.1666666666666664E-2</v>
      </c>
      <c r="F28" s="92">
        <v>655</v>
      </c>
      <c r="G28" s="19">
        <v>975</v>
      </c>
      <c r="H28" s="105">
        <f t="shared" si="3"/>
        <v>-320</v>
      </c>
      <c r="I28" s="57">
        <v>850</v>
      </c>
      <c r="J28" s="112" t="s">
        <v>169</v>
      </c>
    </row>
    <row r="29" spans="1:10" ht="25.5" outlineLevel="2" x14ac:dyDescent="0.2">
      <c r="A29" s="76" t="s">
        <v>72</v>
      </c>
      <c r="B29" s="7">
        <v>0</v>
      </c>
      <c r="C29" s="5">
        <v>0</v>
      </c>
      <c r="D29" s="6">
        <v>0</v>
      </c>
      <c r="E29" s="12">
        <v>0</v>
      </c>
      <c r="F29" s="92"/>
      <c r="G29" s="19"/>
      <c r="H29" s="105">
        <f t="shared" si="3"/>
        <v>0</v>
      </c>
      <c r="I29" s="57">
        <v>1300</v>
      </c>
      <c r="J29" s="114" t="s">
        <v>120</v>
      </c>
    </row>
    <row r="30" spans="1:10" ht="25.5" outlineLevel="2" x14ac:dyDescent="0.2">
      <c r="A30" s="75" t="s">
        <v>15</v>
      </c>
      <c r="B30" s="7">
        <v>700</v>
      </c>
      <c r="C30" s="5">
        <v>506</v>
      </c>
      <c r="D30" s="6">
        <f t="shared" si="1"/>
        <v>194</v>
      </c>
      <c r="E30" s="12">
        <f>IF(ISBLANK(C30),"",D30/C30)</f>
        <v>0.38339920948616601</v>
      </c>
      <c r="F30" s="92">
        <v>660</v>
      </c>
      <c r="G30" s="19">
        <v>975</v>
      </c>
      <c r="H30" s="105">
        <f t="shared" si="3"/>
        <v>-315</v>
      </c>
      <c r="I30" s="57">
        <v>850</v>
      </c>
      <c r="J30" s="112" t="s">
        <v>170</v>
      </c>
    </row>
    <row r="31" spans="1:10" outlineLevel="2" x14ac:dyDescent="0.2">
      <c r="A31" s="76" t="s">
        <v>116</v>
      </c>
      <c r="B31" s="7">
        <v>0</v>
      </c>
      <c r="C31" s="5"/>
      <c r="D31" s="6" t="str">
        <f t="shared" si="1"/>
        <v/>
      </c>
      <c r="E31" s="12" t="str">
        <f>IF(ISBLANK(C31),"",D31/C31)</f>
        <v/>
      </c>
      <c r="F31" s="92"/>
      <c r="G31" s="19"/>
      <c r="H31" s="105">
        <f t="shared" si="3"/>
        <v>0</v>
      </c>
      <c r="I31" s="57"/>
      <c r="J31" s="115"/>
    </row>
    <row r="32" spans="1:10" ht="25.5" outlineLevel="2" x14ac:dyDescent="0.2">
      <c r="A32" s="76" t="s">
        <v>117</v>
      </c>
      <c r="B32" s="7">
        <v>600</v>
      </c>
      <c r="C32" s="5">
        <v>752</v>
      </c>
      <c r="D32" s="6">
        <f t="shared" si="1"/>
        <v>-152</v>
      </c>
      <c r="E32" s="12">
        <f>IF(ISBLANK(C32),"",D32/C32)</f>
        <v>-0.20212765957446807</v>
      </c>
      <c r="F32" s="92">
        <v>700</v>
      </c>
      <c r="G32" s="19">
        <v>975</v>
      </c>
      <c r="H32" s="105">
        <f t="shared" si="3"/>
        <v>-275</v>
      </c>
      <c r="I32" s="57">
        <v>850</v>
      </c>
      <c r="J32" s="112" t="s">
        <v>171</v>
      </c>
    </row>
    <row r="33" spans="1:10" ht="25.5" outlineLevel="2" x14ac:dyDescent="0.2">
      <c r="A33" s="76" t="s">
        <v>118</v>
      </c>
      <c r="B33" s="7"/>
      <c r="C33" s="5"/>
      <c r="D33" s="6"/>
      <c r="E33" s="12"/>
      <c r="F33" s="92"/>
      <c r="G33" s="19"/>
      <c r="H33" s="105">
        <f t="shared" si="3"/>
        <v>0</v>
      </c>
      <c r="I33" s="57">
        <v>1300</v>
      </c>
      <c r="J33" s="114" t="s">
        <v>120</v>
      </c>
    </row>
    <row r="34" spans="1:10" ht="25.5" outlineLevel="2" x14ac:dyDescent="0.2">
      <c r="A34" s="75" t="s">
        <v>16</v>
      </c>
      <c r="B34" s="7">
        <v>900</v>
      </c>
      <c r="C34" s="5">
        <v>528</v>
      </c>
      <c r="D34" s="6">
        <f t="shared" si="1"/>
        <v>372</v>
      </c>
      <c r="E34" s="12">
        <f>IF(ISBLANK(C34),"",D34/C34)</f>
        <v>0.70454545454545459</v>
      </c>
      <c r="F34" s="92">
        <v>830</v>
      </c>
      <c r="G34" s="19">
        <v>975</v>
      </c>
      <c r="H34" s="105">
        <f t="shared" si="3"/>
        <v>-145</v>
      </c>
      <c r="I34" s="57">
        <v>850</v>
      </c>
      <c r="J34" s="112" t="s">
        <v>171</v>
      </c>
    </row>
    <row r="35" spans="1:10" outlineLevel="2" x14ac:dyDescent="0.2">
      <c r="A35" s="76" t="s">
        <v>73</v>
      </c>
      <c r="B35" s="7">
        <v>0</v>
      </c>
      <c r="C35" s="5">
        <v>0</v>
      </c>
      <c r="D35" s="6">
        <v>0</v>
      </c>
      <c r="E35" s="12">
        <v>0</v>
      </c>
      <c r="F35" s="92">
        <v>1080</v>
      </c>
      <c r="G35" s="19">
        <v>650</v>
      </c>
      <c r="H35" s="105">
        <f t="shared" si="3"/>
        <v>430</v>
      </c>
      <c r="I35" s="57"/>
      <c r="J35" s="112"/>
    </row>
    <row r="36" spans="1:10" ht="25.5" outlineLevel="2" x14ac:dyDescent="0.2">
      <c r="A36" s="76" t="s">
        <v>76</v>
      </c>
      <c r="B36" s="7">
        <v>900</v>
      </c>
      <c r="C36" s="5">
        <v>480</v>
      </c>
      <c r="D36" s="6">
        <f t="shared" si="1"/>
        <v>420</v>
      </c>
      <c r="E36" s="12">
        <f t="shared" ref="E36:E40" si="4">IF(ISBLANK(C36),"",D36/C36)</f>
        <v>0.875</v>
      </c>
      <c r="F36" s="92">
        <v>40</v>
      </c>
      <c r="G36" s="19"/>
      <c r="H36" s="105">
        <f t="shared" si="3"/>
        <v>40</v>
      </c>
      <c r="I36" s="57">
        <v>50</v>
      </c>
      <c r="J36" s="112" t="s">
        <v>122</v>
      </c>
    </row>
    <row r="37" spans="1:10" outlineLevel="2" x14ac:dyDescent="0.2">
      <c r="A37" s="75" t="s">
        <v>17</v>
      </c>
      <c r="B37" s="7">
        <v>0</v>
      </c>
      <c r="C37" s="5"/>
      <c r="D37" s="6" t="str">
        <f t="shared" si="1"/>
        <v/>
      </c>
      <c r="E37" s="12" t="str">
        <f t="shared" si="4"/>
        <v/>
      </c>
      <c r="F37" s="92"/>
      <c r="G37" s="19"/>
      <c r="H37" s="105">
        <f t="shared" si="3"/>
        <v>0</v>
      </c>
      <c r="I37" s="57"/>
      <c r="J37" s="115"/>
    </row>
    <row r="38" spans="1:10" outlineLevel="2" x14ac:dyDescent="0.2">
      <c r="A38" s="75" t="s">
        <v>18</v>
      </c>
      <c r="B38" s="7"/>
      <c r="C38" s="5"/>
      <c r="D38" s="6" t="str">
        <f t="shared" si="1"/>
        <v/>
      </c>
      <c r="E38" s="12" t="str">
        <f t="shared" si="4"/>
        <v/>
      </c>
      <c r="F38" s="92"/>
      <c r="G38" s="19"/>
      <c r="H38" s="105">
        <f t="shared" si="3"/>
        <v>0</v>
      </c>
      <c r="I38" s="57"/>
      <c r="J38" s="115"/>
    </row>
    <row r="39" spans="1:10" ht="13.5" outlineLevel="1" thickBot="1" x14ac:dyDescent="0.25">
      <c r="A39" s="139" t="s">
        <v>156</v>
      </c>
      <c r="B39" s="140">
        <f>SUM(B15:B38)</f>
        <v>13650</v>
      </c>
      <c r="C39" s="140">
        <v>12177.36</v>
      </c>
      <c r="D39" s="141">
        <f t="shared" si="1"/>
        <v>1472.6399999999994</v>
      </c>
      <c r="E39" s="142">
        <f t="shared" si="4"/>
        <v>0.12093261593645908</v>
      </c>
      <c r="F39" s="143">
        <f>SUM(F15:F38)</f>
        <v>10348</v>
      </c>
      <c r="G39" s="144">
        <f>SUM(G15:G38)</f>
        <v>11225</v>
      </c>
      <c r="H39" s="145">
        <f>SUM(H15:H38)</f>
        <v>-877</v>
      </c>
      <c r="I39" s="146">
        <f>SUM(I15:I38)</f>
        <v>13910</v>
      </c>
      <c r="J39" s="147"/>
    </row>
    <row r="40" spans="1:10" outlineLevel="1" x14ac:dyDescent="0.2">
      <c r="A40" s="122" t="s">
        <v>66</v>
      </c>
      <c r="B40" s="135">
        <v>0</v>
      </c>
      <c r="C40" s="136"/>
      <c r="D40" s="137" t="str">
        <f t="shared" si="1"/>
        <v/>
      </c>
      <c r="E40" s="138" t="str">
        <f t="shared" si="4"/>
        <v/>
      </c>
      <c r="F40" s="125" t="s">
        <v>95</v>
      </c>
      <c r="G40" s="59" t="s">
        <v>77</v>
      </c>
      <c r="H40" s="126" t="s">
        <v>51</v>
      </c>
      <c r="I40" s="59" t="s">
        <v>98</v>
      </c>
      <c r="J40" s="127" t="s">
        <v>99</v>
      </c>
    </row>
    <row r="41" spans="1:10" outlineLevel="1" x14ac:dyDescent="0.2">
      <c r="A41" s="73" t="s">
        <v>123</v>
      </c>
      <c r="B41" s="48"/>
      <c r="C41" s="60"/>
      <c r="D41" s="61"/>
      <c r="E41" s="62"/>
      <c r="F41" s="226">
        <v>15650</v>
      </c>
      <c r="G41" s="67">
        <v>12850</v>
      </c>
      <c r="H41" s="254">
        <f>(F41-G41)</f>
        <v>2800</v>
      </c>
      <c r="I41" s="67"/>
      <c r="J41" s="98"/>
    </row>
    <row r="42" spans="1:10" ht="38.25" outlineLevel="1" x14ac:dyDescent="0.2">
      <c r="A42" s="73" t="s">
        <v>124</v>
      </c>
      <c r="B42" s="48"/>
      <c r="C42" s="60"/>
      <c r="D42" s="61"/>
      <c r="E42" s="62"/>
      <c r="F42" s="224"/>
      <c r="G42" s="225"/>
      <c r="H42" s="254">
        <f t="shared" ref="H42:H47" si="5">(F42-G42)</f>
        <v>0</v>
      </c>
      <c r="I42" s="67">
        <v>820</v>
      </c>
      <c r="J42" s="116" t="s">
        <v>133</v>
      </c>
    </row>
    <row r="43" spans="1:10" ht="38.25" outlineLevel="1" x14ac:dyDescent="0.2">
      <c r="A43" s="73" t="s">
        <v>125</v>
      </c>
      <c r="B43" s="48"/>
      <c r="C43" s="60"/>
      <c r="D43" s="61"/>
      <c r="E43" s="62"/>
      <c r="F43" s="224"/>
      <c r="G43" s="225"/>
      <c r="H43" s="254">
        <f t="shared" si="5"/>
        <v>0</v>
      </c>
      <c r="I43" s="67">
        <v>1230</v>
      </c>
      <c r="J43" s="116" t="s">
        <v>134</v>
      </c>
    </row>
    <row r="44" spans="1:10" ht="38.25" outlineLevel="1" x14ac:dyDescent="0.2">
      <c r="A44" s="73" t="s">
        <v>126</v>
      </c>
      <c r="B44" s="48"/>
      <c r="C44" s="60"/>
      <c r="D44" s="61"/>
      <c r="E44" s="62"/>
      <c r="F44" s="224"/>
      <c r="G44" s="225"/>
      <c r="H44" s="254">
        <f t="shared" si="5"/>
        <v>0</v>
      </c>
      <c r="I44" s="67">
        <v>1230</v>
      </c>
      <c r="J44" s="116" t="s">
        <v>134</v>
      </c>
    </row>
    <row r="45" spans="1:10" ht="38.25" outlineLevel="1" x14ac:dyDescent="0.2">
      <c r="A45" s="73" t="s">
        <v>127</v>
      </c>
      <c r="B45" s="48"/>
      <c r="C45" s="60"/>
      <c r="D45" s="61"/>
      <c r="E45" s="62"/>
      <c r="F45" s="224"/>
      <c r="G45" s="225"/>
      <c r="H45" s="254">
        <f t="shared" si="5"/>
        <v>0</v>
      </c>
      <c r="I45" s="67">
        <v>3280</v>
      </c>
      <c r="J45" s="116" t="s">
        <v>135</v>
      </c>
    </row>
    <row r="46" spans="1:10" ht="38.25" customHeight="1" outlineLevel="1" x14ac:dyDescent="0.2">
      <c r="A46" s="73" t="s">
        <v>128</v>
      </c>
      <c r="B46" s="48"/>
      <c r="C46" s="60"/>
      <c r="D46" s="61"/>
      <c r="E46" s="62"/>
      <c r="F46" s="224"/>
      <c r="G46" s="225"/>
      <c r="H46" s="254">
        <f t="shared" si="5"/>
        <v>0</v>
      </c>
      <c r="I46" s="67">
        <v>9100</v>
      </c>
      <c r="J46" s="116" t="s">
        <v>136</v>
      </c>
    </row>
    <row r="47" spans="1:10" ht="25.5" outlineLevel="1" x14ac:dyDescent="0.2">
      <c r="A47" s="73" t="s">
        <v>129</v>
      </c>
      <c r="B47" s="48"/>
      <c r="C47" s="60"/>
      <c r="D47" s="61"/>
      <c r="E47" s="62"/>
      <c r="F47" s="224"/>
      <c r="G47" s="225"/>
      <c r="H47" s="254">
        <f t="shared" si="5"/>
        <v>0</v>
      </c>
      <c r="I47" s="67">
        <v>1990</v>
      </c>
      <c r="J47" s="110" t="s">
        <v>137</v>
      </c>
    </row>
    <row r="48" spans="1:10" ht="13.5" outlineLevel="1" thickBot="1" x14ac:dyDescent="0.25">
      <c r="A48" s="148" t="s">
        <v>130</v>
      </c>
      <c r="B48" s="149"/>
      <c r="C48" s="150"/>
      <c r="D48" s="151"/>
      <c r="E48" s="152"/>
      <c r="F48" s="228">
        <f>SUM(F41:F47)</f>
        <v>15650</v>
      </c>
      <c r="G48" s="153">
        <f>SUM(G41:G47)</f>
        <v>12850</v>
      </c>
      <c r="H48" s="255">
        <f>SUM(H41:H47)</f>
        <v>2800</v>
      </c>
      <c r="I48" s="153">
        <f>SUM(I41:I47)</f>
        <v>17650</v>
      </c>
      <c r="J48" s="154"/>
    </row>
    <row r="49" spans="1:10" outlineLevel="1" x14ac:dyDescent="0.2">
      <c r="A49" s="238" t="s">
        <v>87</v>
      </c>
      <c r="B49" s="234"/>
      <c r="C49" s="235"/>
      <c r="D49" s="236"/>
      <c r="E49" s="237"/>
      <c r="F49" s="94" t="s">
        <v>95</v>
      </c>
      <c r="G49" s="64" t="s">
        <v>77</v>
      </c>
      <c r="H49" s="63" t="s">
        <v>51</v>
      </c>
      <c r="I49" s="64" t="s">
        <v>98</v>
      </c>
      <c r="J49" s="101" t="s">
        <v>99</v>
      </c>
    </row>
    <row r="50" spans="1:10" outlineLevel="1" x14ac:dyDescent="0.2">
      <c r="A50" s="239"/>
      <c r="B50" s="38"/>
      <c r="C50" s="35"/>
      <c r="D50" s="240"/>
      <c r="E50" s="240"/>
      <c r="F50" s="34">
        <v>46481</v>
      </c>
      <c r="G50" s="34">
        <v>40000</v>
      </c>
      <c r="H50" s="34">
        <f>(F50-G50)</f>
        <v>6481</v>
      </c>
      <c r="I50" s="241" t="s">
        <v>164</v>
      </c>
      <c r="J50" s="242" t="s">
        <v>165</v>
      </c>
    </row>
    <row r="51" spans="1:10" ht="13.5" outlineLevel="1" thickBot="1" x14ac:dyDescent="0.25">
      <c r="A51" s="243" t="s">
        <v>263</v>
      </c>
      <c r="B51" s="244"/>
      <c r="C51" s="245"/>
      <c r="D51" s="246"/>
      <c r="E51" s="246"/>
      <c r="F51" s="244">
        <f>SUM(F50)</f>
        <v>46481</v>
      </c>
      <c r="G51" s="244">
        <f>SUM(G50)</f>
        <v>40000</v>
      </c>
      <c r="H51" s="244">
        <f>SUM(H50)</f>
        <v>6481</v>
      </c>
      <c r="I51" s="247"/>
      <c r="J51" s="248"/>
    </row>
    <row r="52" spans="1:10" s="47" customFormat="1" outlineLevel="1" x14ac:dyDescent="0.2">
      <c r="A52" s="155" t="s">
        <v>80</v>
      </c>
      <c r="B52" s="156" t="s">
        <v>58</v>
      </c>
      <c r="C52" s="156" t="s">
        <v>59</v>
      </c>
      <c r="D52" s="156" t="s">
        <v>51</v>
      </c>
      <c r="E52" s="157" t="s">
        <v>52</v>
      </c>
      <c r="F52" s="125" t="s">
        <v>95</v>
      </c>
      <c r="G52" s="59" t="s">
        <v>77</v>
      </c>
      <c r="H52" s="126" t="s">
        <v>51</v>
      </c>
      <c r="I52" s="59" t="s">
        <v>98</v>
      </c>
      <c r="J52" s="127" t="s">
        <v>99</v>
      </c>
    </row>
    <row r="53" spans="1:10" outlineLevel="2" x14ac:dyDescent="0.2">
      <c r="A53" s="76" t="s">
        <v>139</v>
      </c>
      <c r="B53" s="7">
        <v>500</v>
      </c>
      <c r="C53" s="5">
        <v>300</v>
      </c>
      <c r="D53" s="6">
        <f t="shared" si="1"/>
        <v>200</v>
      </c>
      <c r="E53" s="12">
        <f>IF(ISBLANK(C53),"",D53/C53)</f>
        <v>0.66666666666666663</v>
      </c>
      <c r="F53" s="92"/>
      <c r="G53" s="19"/>
      <c r="H53" s="105"/>
      <c r="I53" s="14"/>
      <c r="J53" s="117"/>
    </row>
    <row r="54" spans="1:10" outlineLevel="2" x14ac:dyDescent="0.2">
      <c r="A54" s="76" t="s">
        <v>140</v>
      </c>
      <c r="B54" s="7"/>
      <c r="C54" s="5"/>
      <c r="D54" s="6"/>
      <c r="E54" s="12"/>
      <c r="F54" s="92">
        <v>300</v>
      </c>
      <c r="G54" s="19"/>
      <c r="H54" s="105">
        <f>(F54-G54)</f>
        <v>300</v>
      </c>
      <c r="I54" s="14">
        <v>0</v>
      </c>
      <c r="J54" s="99" t="s">
        <v>146</v>
      </c>
    </row>
    <row r="55" spans="1:10" outlineLevel="2" x14ac:dyDescent="0.2">
      <c r="A55" s="76" t="s">
        <v>141</v>
      </c>
      <c r="B55" s="7"/>
      <c r="C55" s="5"/>
      <c r="D55" s="6"/>
      <c r="E55" s="12"/>
      <c r="F55" s="92">
        <v>150</v>
      </c>
      <c r="G55" s="19">
        <v>450</v>
      </c>
      <c r="H55" s="105">
        <f t="shared" ref="H55:H59" si="6">(F55-G55)</f>
        <v>-300</v>
      </c>
      <c r="I55" s="14">
        <v>0</v>
      </c>
      <c r="J55" s="99" t="s">
        <v>147</v>
      </c>
    </row>
    <row r="56" spans="1:10" outlineLevel="2" x14ac:dyDescent="0.2">
      <c r="A56" s="76" t="s">
        <v>142</v>
      </c>
      <c r="B56" s="7"/>
      <c r="C56" s="5"/>
      <c r="D56" s="6"/>
      <c r="E56" s="12"/>
      <c r="F56" s="92">
        <v>250</v>
      </c>
      <c r="G56" s="19">
        <v>500</v>
      </c>
      <c r="H56" s="105">
        <f t="shared" si="6"/>
        <v>-250</v>
      </c>
      <c r="I56" s="14">
        <v>250</v>
      </c>
      <c r="J56" s="99" t="s">
        <v>148</v>
      </c>
    </row>
    <row r="57" spans="1:10" outlineLevel="2" x14ac:dyDescent="0.2">
      <c r="A57" s="76" t="s">
        <v>143</v>
      </c>
      <c r="B57" s="7"/>
      <c r="C57" s="5"/>
      <c r="D57" s="6"/>
      <c r="E57" s="12"/>
      <c r="F57" s="92">
        <v>1000</v>
      </c>
      <c r="G57" s="19">
        <v>500</v>
      </c>
      <c r="H57" s="105">
        <f t="shared" si="6"/>
        <v>500</v>
      </c>
      <c r="I57" s="14">
        <v>0</v>
      </c>
      <c r="J57" s="99" t="s">
        <v>149</v>
      </c>
    </row>
    <row r="58" spans="1:10" outlineLevel="2" x14ac:dyDescent="0.2">
      <c r="A58" s="76" t="s">
        <v>144</v>
      </c>
      <c r="B58" s="7"/>
      <c r="C58" s="5"/>
      <c r="D58" s="6"/>
      <c r="E58" s="12"/>
      <c r="F58" s="92">
        <v>1250</v>
      </c>
      <c r="G58" s="19">
        <v>1250</v>
      </c>
      <c r="H58" s="105">
        <f t="shared" si="6"/>
        <v>0</v>
      </c>
      <c r="I58" s="14">
        <v>3750</v>
      </c>
      <c r="J58" s="99" t="s">
        <v>150</v>
      </c>
    </row>
    <row r="59" spans="1:10" outlineLevel="2" x14ac:dyDescent="0.2">
      <c r="A59" s="76" t="s">
        <v>145</v>
      </c>
      <c r="B59" s="7"/>
      <c r="C59" s="5"/>
      <c r="D59" s="6"/>
      <c r="E59" s="12"/>
      <c r="F59" s="92"/>
      <c r="G59" s="19">
        <v>200</v>
      </c>
      <c r="H59" s="105">
        <f t="shared" si="6"/>
        <v>-200</v>
      </c>
      <c r="I59" s="14">
        <v>0</v>
      </c>
      <c r="J59" s="99" t="s">
        <v>151</v>
      </c>
    </row>
    <row r="60" spans="1:10" ht="13.5" outlineLevel="1" thickBot="1" x14ac:dyDescent="0.25">
      <c r="A60" s="139" t="s">
        <v>155</v>
      </c>
      <c r="B60" s="140">
        <f>SUM(B53)</f>
        <v>500</v>
      </c>
      <c r="C60" s="140">
        <v>300</v>
      </c>
      <c r="D60" s="141">
        <f t="shared" si="1"/>
        <v>200</v>
      </c>
      <c r="E60" s="142">
        <f>IF(ISBLANK(C60),"",D60/C60)</f>
        <v>0.66666666666666663</v>
      </c>
      <c r="F60" s="143">
        <f>SUM(F53:F59)</f>
        <v>2950</v>
      </c>
      <c r="G60" s="144">
        <f>SUM(G53:G59)</f>
        <v>2900</v>
      </c>
      <c r="H60" s="145">
        <f>SUM(H54:H59)</f>
        <v>50</v>
      </c>
      <c r="I60" s="144">
        <f>SUM(I53:I59)</f>
        <v>4000</v>
      </c>
      <c r="J60" s="162"/>
    </row>
    <row r="61" spans="1:10" outlineLevel="1" x14ac:dyDescent="0.2">
      <c r="A61" s="158" t="s">
        <v>78</v>
      </c>
      <c r="B61" s="159"/>
      <c r="C61" s="159"/>
      <c r="D61" s="160"/>
      <c r="E61" s="161"/>
      <c r="F61" s="125" t="s">
        <v>95</v>
      </c>
      <c r="G61" s="59" t="s">
        <v>77</v>
      </c>
      <c r="H61" s="126" t="s">
        <v>51</v>
      </c>
      <c r="I61" s="59" t="s">
        <v>98</v>
      </c>
      <c r="J61" s="127" t="s">
        <v>99</v>
      </c>
    </row>
    <row r="62" spans="1:10" ht="25.5" outlineLevel="1" x14ac:dyDescent="0.2">
      <c r="A62" s="78" t="s">
        <v>152</v>
      </c>
      <c r="B62" s="48"/>
      <c r="C62" s="48"/>
      <c r="D62" s="49"/>
      <c r="E62" s="50"/>
      <c r="F62" s="226">
        <v>101.9</v>
      </c>
      <c r="G62" s="67">
        <v>100</v>
      </c>
      <c r="H62" s="254">
        <f>(F62-G62)</f>
        <v>1.9000000000000057</v>
      </c>
      <c r="I62" s="67">
        <v>225</v>
      </c>
      <c r="J62" s="110" t="s">
        <v>157</v>
      </c>
    </row>
    <row r="63" spans="1:10" ht="25.5" outlineLevel="1" x14ac:dyDescent="0.2">
      <c r="A63" s="78" t="s">
        <v>153</v>
      </c>
      <c r="B63" s="48"/>
      <c r="C63" s="48"/>
      <c r="D63" s="49"/>
      <c r="E63" s="50"/>
      <c r="F63" s="226">
        <v>782.89</v>
      </c>
      <c r="G63" s="67">
        <v>800</v>
      </c>
      <c r="H63" s="254">
        <f t="shared" ref="H63:H64" si="7">(F63-G63)</f>
        <v>-17.110000000000014</v>
      </c>
      <c r="I63" s="67">
        <v>800</v>
      </c>
      <c r="J63" s="110" t="s">
        <v>158</v>
      </c>
    </row>
    <row r="64" spans="1:10" ht="25.5" outlineLevel="1" x14ac:dyDescent="0.2">
      <c r="A64" s="78" t="s">
        <v>154</v>
      </c>
      <c r="B64" s="48"/>
      <c r="C64" s="48"/>
      <c r="D64" s="49"/>
      <c r="E64" s="50"/>
      <c r="F64" s="226"/>
      <c r="G64" s="67">
        <v>40</v>
      </c>
      <c r="H64" s="254">
        <f t="shared" si="7"/>
        <v>-40</v>
      </c>
      <c r="I64" s="67">
        <v>40</v>
      </c>
      <c r="J64" s="110" t="s">
        <v>159</v>
      </c>
    </row>
    <row r="65" spans="1:10" ht="13.5" outlineLevel="1" thickBot="1" x14ac:dyDescent="0.25">
      <c r="A65" s="163" t="s">
        <v>163</v>
      </c>
      <c r="B65" s="149"/>
      <c r="C65" s="149"/>
      <c r="D65" s="164"/>
      <c r="E65" s="165"/>
      <c r="F65" s="166">
        <f>SUM(F62:F64)</f>
        <v>884.79</v>
      </c>
      <c r="G65" s="167">
        <f>SUM(G62:G64)</f>
        <v>940</v>
      </c>
      <c r="H65" s="168">
        <f>SUM(H62:H64)</f>
        <v>-55.210000000000008</v>
      </c>
      <c r="I65" s="167">
        <f>SUM(I62:I64)</f>
        <v>1065</v>
      </c>
      <c r="J65" s="169"/>
    </row>
    <row r="66" spans="1:10" outlineLevel="1" x14ac:dyDescent="0.2">
      <c r="A66" s="122" t="s">
        <v>82</v>
      </c>
      <c r="B66" s="123" t="s">
        <v>58</v>
      </c>
      <c r="C66" s="123" t="s">
        <v>50</v>
      </c>
      <c r="D66" s="123" t="s">
        <v>51</v>
      </c>
      <c r="E66" s="124" t="s">
        <v>52</v>
      </c>
      <c r="F66" s="125" t="s">
        <v>95</v>
      </c>
      <c r="G66" s="59" t="s">
        <v>77</v>
      </c>
      <c r="H66" s="126" t="s">
        <v>51</v>
      </c>
      <c r="I66" s="59" t="s">
        <v>98</v>
      </c>
      <c r="J66" s="127" t="s">
        <v>99</v>
      </c>
    </row>
    <row r="67" spans="1:10" outlineLevel="2" x14ac:dyDescent="0.2">
      <c r="A67" s="76" t="s">
        <v>67</v>
      </c>
      <c r="B67" s="7">
        <v>0</v>
      </c>
      <c r="C67" s="5"/>
      <c r="D67" s="6" t="str">
        <f t="shared" si="1"/>
        <v/>
      </c>
      <c r="E67" s="12" t="str">
        <f>IF(ISBLANK(C67),"",D67/C67)</f>
        <v/>
      </c>
      <c r="F67" s="92">
        <v>0</v>
      </c>
      <c r="G67" s="19">
        <v>0</v>
      </c>
      <c r="H67" s="105">
        <v>0</v>
      </c>
      <c r="I67" s="14">
        <v>0</v>
      </c>
      <c r="J67" s="117"/>
    </row>
    <row r="68" spans="1:10" ht="13.5" outlineLevel="1" thickBot="1" x14ac:dyDescent="0.25">
      <c r="A68" s="139" t="s">
        <v>162</v>
      </c>
      <c r="B68" s="140">
        <f>SUM(B67)</f>
        <v>0</v>
      </c>
      <c r="C68" s="140"/>
      <c r="D68" s="141" t="str">
        <f t="shared" si="1"/>
        <v/>
      </c>
      <c r="E68" s="142" t="str">
        <f>IF(ISBLANK(C68),"",D68/C68)</f>
        <v/>
      </c>
      <c r="F68" s="143">
        <f>SUM(F67)</f>
        <v>0</v>
      </c>
      <c r="G68" s="144">
        <f>SUM(G67)</f>
        <v>0</v>
      </c>
      <c r="H68" s="145">
        <f>SUM(H67)</f>
        <v>0</v>
      </c>
      <c r="I68" s="144">
        <f>SUM(I67)</f>
        <v>0</v>
      </c>
      <c r="J68" s="162"/>
    </row>
    <row r="69" spans="1:10" outlineLevel="1" x14ac:dyDescent="0.2">
      <c r="A69" s="80" t="s">
        <v>85</v>
      </c>
      <c r="B69" s="44"/>
      <c r="C69" s="44"/>
      <c r="D69" s="45"/>
      <c r="E69" s="46"/>
      <c r="F69" s="94" t="s">
        <v>95</v>
      </c>
      <c r="G69" s="64" t="s">
        <v>77</v>
      </c>
      <c r="H69" s="63" t="s">
        <v>51</v>
      </c>
      <c r="I69" s="64" t="s">
        <v>98</v>
      </c>
      <c r="J69" s="101" t="s">
        <v>99</v>
      </c>
    </row>
    <row r="70" spans="1:10" outlineLevel="1" x14ac:dyDescent="0.2">
      <c r="A70" s="81" t="s">
        <v>160</v>
      </c>
      <c r="B70" s="65"/>
      <c r="C70" s="65"/>
      <c r="D70" s="66"/>
      <c r="E70" s="89"/>
      <c r="F70" s="229">
        <v>0</v>
      </c>
      <c r="G70" s="121">
        <v>0</v>
      </c>
      <c r="H70" s="231">
        <v>0</v>
      </c>
      <c r="I70" s="121">
        <v>0</v>
      </c>
      <c r="J70" s="118"/>
    </row>
    <row r="71" spans="1:10" ht="13.5" outlineLevel="1" thickBot="1" x14ac:dyDescent="0.25">
      <c r="A71" s="170" t="s">
        <v>161</v>
      </c>
      <c r="B71" s="171"/>
      <c r="C71" s="171"/>
      <c r="D71" s="172"/>
      <c r="E71" s="173"/>
      <c r="F71" s="174">
        <v>0</v>
      </c>
      <c r="G71" s="175">
        <v>0</v>
      </c>
      <c r="H71" s="176">
        <v>0</v>
      </c>
      <c r="I71" s="175">
        <v>0</v>
      </c>
      <c r="J71" s="177"/>
    </row>
    <row r="72" spans="1:10" outlineLevel="1" x14ac:dyDescent="0.2">
      <c r="A72" s="80" t="s">
        <v>96</v>
      </c>
      <c r="B72" s="44"/>
      <c r="C72" s="44"/>
      <c r="D72" s="45"/>
      <c r="E72" s="46"/>
      <c r="F72" s="94" t="s">
        <v>95</v>
      </c>
      <c r="G72" s="64" t="s">
        <v>77</v>
      </c>
      <c r="H72" s="63" t="s">
        <v>51</v>
      </c>
      <c r="I72" s="64" t="s">
        <v>98</v>
      </c>
      <c r="J72" s="101" t="s">
        <v>99</v>
      </c>
    </row>
    <row r="73" spans="1:10" s="27" customFormat="1" ht="30" customHeight="1" outlineLevel="1" x14ac:dyDescent="0.2">
      <c r="A73" s="82" t="s">
        <v>131</v>
      </c>
      <c r="B73" s="65"/>
      <c r="C73" s="65"/>
      <c r="D73" s="66"/>
      <c r="E73" s="89"/>
      <c r="F73" s="229">
        <v>1910</v>
      </c>
      <c r="G73" s="121">
        <v>1500</v>
      </c>
      <c r="H73" s="252">
        <f>(F73-G73)</f>
        <v>410</v>
      </c>
      <c r="I73" s="121">
        <v>2000</v>
      </c>
      <c r="J73" s="119" t="s">
        <v>138</v>
      </c>
    </row>
    <row r="74" spans="1:10" ht="13.5" outlineLevel="1" thickBot="1" x14ac:dyDescent="0.25">
      <c r="A74" s="83" t="s">
        <v>132</v>
      </c>
      <c r="B74" s="68"/>
      <c r="C74" s="68"/>
      <c r="D74" s="69"/>
      <c r="E74" s="90"/>
      <c r="F74" s="95">
        <f>SUM(F73)</f>
        <v>1910</v>
      </c>
      <c r="G74" s="103">
        <f>SUM(G73)</f>
        <v>1500</v>
      </c>
      <c r="H74" s="108">
        <f>SUM(H73)</f>
        <v>410</v>
      </c>
      <c r="I74" s="103">
        <f>SUM(I73)</f>
        <v>2000</v>
      </c>
      <c r="J74" s="120"/>
    </row>
    <row r="75" spans="1:10" ht="14.25" thickTop="1" thickBot="1" x14ac:dyDescent="0.25">
      <c r="A75" s="84" t="s">
        <v>1</v>
      </c>
      <c r="B75" s="85">
        <f>B13+B39+B40+B60+B68</f>
        <v>23000</v>
      </c>
      <c r="C75" s="85">
        <v>21906.22</v>
      </c>
      <c r="D75" s="86">
        <f t="shared" si="1"/>
        <v>1093.7799999999988</v>
      </c>
      <c r="E75" s="87">
        <f>IF(ISBLANK(C75),"",D75/C75)</f>
        <v>4.9930111173903974E-2</v>
      </c>
      <c r="F75" s="96">
        <f>SUM(F13,F39,F48,F51,F60,F65,F68,F71,F74)</f>
        <v>95060.79</v>
      </c>
      <c r="G75" s="88">
        <f>SUM(G13,G39,G48,G51,G60,G65,G68,G71,G74)</f>
        <v>91122</v>
      </c>
      <c r="H75" s="109">
        <f>SUM(H13,H39,H48,H51,H60,H65,H68,H71,H74)</f>
        <v>3938.79</v>
      </c>
      <c r="I75" s="88">
        <f>SUM(I13,I39,I48,I60,I65,I68,I71,I74)</f>
        <v>58725</v>
      </c>
      <c r="J75" s="102"/>
    </row>
  </sheetData>
  <phoneticPr fontId="0" type="noConversion"/>
  <printOptions horizontalCentered="1"/>
  <pageMargins left="0.75" right="0.75" top="0.75" bottom="0.5" header="0.75" footer="0.5"/>
  <pageSetup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F116"/>
  <sheetViews>
    <sheetView showGridLines="0" topLeftCell="A76" zoomScaleNormal="100" workbookViewId="0">
      <selection activeCell="I44" sqref="I44"/>
    </sheetView>
  </sheetViews>
  <sheetFormatPr defaultColWidth="90.42578125" defaultRowHeight="12.75" outlineLevelRow="2" x14ac:dyDescent="0.2"/>
  <cols>
    <col min="1" max="1" width="37.7109375" style="2" customWidth="1"/>
    <col min="2" max="4" width="15.7109375" hidden="1" customWidth="1"/>
    <col min="5" max="5" width="15.7109375" customWidth="1"/>
    <col min="6" max="6" width="30.7109375" hidden="1" customWidth="1"/>
    <col min="7" max="8" width="21.85546875" customWidth="1"/>
  </cols>
  <sheetData>
    <row r="1" spans="1:6" outlineLevel="1" x14ac:dyDescent="0.2">
      <c r="A1" s="183" t="s">
        <v>19</v>
      </c>
      <c r="B1" s="17" t="s">
        <v>95</v>
      </c>
      <c r="C1" s="17" t="s">
        <v>77</v>
      </c>
      <c r="D1" s="214" t="s">
        <v>51</v>
      </c>
      <c r="E1" s="17" t="s">
        <v>98</v>
      </c>
      <c r="F1" s="184" t="s">
        <v>174</v>
      </c>
    </row>
    <row r="2" spans="1:6" outlineLevel="2" x14ac:dyDescent="0.2">
      <c r="A2" s="76" t="s">
        <v>173</v>
      </c>
      <c r="B2" s="16">
        <v>5019</v>
      </c>
      <c r="C2" s="16">
        <v>8112</v>
      </c>
      <c r="D2" s="106">
        <f>(B2-C2)</f>
        <v>-3093</v>
      </c>
      <c r="E2" s="29">
        <v>6265</v>
      </c>
      <c r="F2" s="185" t="s">
        <v>175</v>
      </c>
    </row>
    <row r="3" spans="1:6" ht="38.25" outlineLevel="2" x14ac:dyDescent="0.2">
      <c r="A3" s="76" t="s">
        <v>176</v>
      </c>
      <c r="B3" s="16">
        <v>0</v>
      </c>
      <c r="C3" s="16">
        <v>1450</v>
      </c>
      <c r="D3" s="106">
        <f>(B3-C3)</f>
        <v>-1450</v>
      </c>
      <c r="E3" s="29">
        <v>1300</v>
      </c>
      <c r="F3" s="186" t="s">
        <v>177</v>
      </c>
    </row>
    <row r="4" spans="1:6" ht="13.5" outlineLevel="1" thickBot="1" x14ac:dyDescent="0.25">
      <c r="A4" s="200" t="s">
        <v>20</v>
      </c>
      <c r="B4" s="201">
        <f>SUM(B2:B3)</f>
        <v>5019</v>
      </c>
      <c r="C4" s="201">
        <f>SUM(C2:C3)</f>
        <v>9562</v>
      </c>
      <c r="D4" s="215">
        <f>SUM(D2:D3)</f>
        <v>-4543</v>
      </c>
      <c r="E4" s="201">
        <f>SUM(E2:E3)</f>
        <v>7565</v>
      </c>
      <c r="F4" s="169"/>
    </row>
    <row r="5" spans="1:6" outlineLevel="1" x14ac:dyDescent="0.2">
      <c r="A5" s="187" t="s">
        <v>64</v>
      </c>
      <c r="B5" s="198" t="s">
        <v>95</v>
      </c>
      <c r="C5" s="198" t="s">
        <v>77</v>
      </c>
      <c r="D5" s="216" t="s">
        <v>51</v>
      </c>
      <c r="E5" s="198" t="s">
        <v>98</v>
      </c>
      <c r="F5" s="199" t="s">
        <v>174</v>
      </c>
    </row>
    <row r="6" spans="1:6" hidden="1" outlineLevel="2" x14ac:dyDescent="0.2">
      <c r="A6" s="188" t="s">
        <v>21</v>
      </c>
      <c r="B6" s="20">
        <v>0</v>
      </c>
      <c r="C6" s="20">
        <v>100</v>
      </c>
      <c r="D6" s="217" t="e">
        <f>#REF!-C6</f>
        <v>#REF!</v>
      </c>
      <c r="E6" s="22"/>
      <c r="F6" s="189"/>
    </row>
    <row r="7" spans="1:6" hidden="1" outlineLevel="2" x14ac:dyDescent="0.2">
      <c r="A7" s="188" t="s">
        <v>22</v>
      </c>
      <c r="B7" s="19"/>
      <c r="C7" s="19">
        <v>500</v>
      </c>
      <c r="D7" s="105" t="e">
        <f>#REF!-C7</f>
        <v>#REF!</v>
      </c>
      <c r="E7" s="22"/>
      <c r="F7" s="117"/>
    </row>
    <row r="8" spans="1:6" hidden="1" outlineLevel="2" x14ac:dyDescent="0.2">
      <c r="A8" s="188" t="s">
        <v>23</v>
      </c>
      <c r="B8" s="19">
        <v>439.29</v>
      </c>
      <c r="C8" s="19">
        <v>25</v>
      </c>
      <c r="D8" s="105" t="e">
        <f>#REF!-C8</f>
        <v>#REF!</v>
      </c>
      <c r="E8" s="14">
        <v>0</v>
      </c>
      <c r="F8" s="99"/>
    </row>
    <row r="9" spans="1:6" hidden="1" outlineLevel="2" x14ac:dyDescent="0.2">
      <c r="A9" s="188" t="s">
        <v>24</v>
      </c>
      <c r="B9" s="18"/>
      <c r="C9" s="18"/>
      <c r="D9" s="218"/>
      <c r="E9" s="18">
        <v>900</v>
      </c>
      <c r="F9" s="99"/>
    </row>
    <row r="10" spans="1:6" hidden="1" outlineLevel="2" x14ac:dyDescent="0.2">
      <c r="A10" s="190" t="s">
        <v>53</v>
      </c>
      <c r="B10" s="19"/>
      <c r="C10" s="19"/>
      <c r="D10" s="105"/>
      <c r="E10" s="14">
        <v>0</v>
      </c>
      <c r="F10" s="117"/>
    </row>
    <row r="11" spans="1:6" hidden="1" outlineLevel="2" x14ac:dyDescent="0.2">
      <c r="A11" s="188" t="s">
        <v>25</v>
      </c>
      <c r="B11" s="19">
        <v>387</v>
      </c>
      <c r="C11" s="19">
        <v>500</v>
      </c>
      <c r="D11" s="105" t="e">
        <f>#REF!-C11</f>
        <v>#REF!</v>
      </c>
      <c r="E11" s="14">
        <v>400</v>
      </c>
      <c r="F11" s="117"/>
    </row>
    <row r="12" spans="1:6" hidden="1" outlineLevel="2" x14ac:dyDescent="0.2">
      <c r="A12" s="190" t="s">
        <v>62</v>
      </c>
      <c r="B12" s="19"/>
      <c r="C12" s="19">
        <v>500</v>
      </c>
      <c r="D12" s="105" t="e">
        <f>#REF!-C12</f>
        <v>#REF!</v>
      </c>
      <c r="E12" s="14">
        <v>0</v>
      </c>
      <c r="F12" s="117"/>
    </row>
    <row r="13" spans="1:6" hidden="1" outlineLevel="2" x14ac:dyDescent="0.2">
      <c r="A13" s="188" t="s">
        <v>26</v>
      </c>
      <c r="B13" s="19">
        <v>250.2</v>
      </c>
      <c r="C13" s="19">
        <v>500</v>
      </c>
      <c r="D13" s="105" t="e">
        <f>#REF!-C13</f>
        <v>#REF!</v>
      </c>
      <c r="E13" s="14">
        <v>400</v>
      </c>
      <c r="F13" s="117"/>
    </row>
    <row r="14" spans="1:6" hidden="1" outlineLevel="2" x14ac:dyDescent="0.2">
      <c r="A14" s="188" t="s">
        <v>27</v>
      </c>
      <c r="B14" s="19"/>
      <c r="C14" s="19"/>
      <c r="D14" s="105"/>
      <c r="E14" s="14">
        <v>0</v>
      </c>
      <c r="F14" s="117"/>
    </row>
    <row r="15" spans="1:6" hidden="1" outlineLevel="2" x14ac:dyDescent="0.2">
      <c r="A15" s="188" t="s">
        <v>28</v>
      </c>
      <c r="B15" s="19">
        <v>325.5</v>
      </c>
      <c r="C15" s="19">
        <v>500</v>
      </c>
      <c r="D15" s="105" t="e">
        <f>#REF!-C15</f>
        <v>#REF!</v>
      </c>
      <c r="E15" s="14">
        <v>400</v>
      </c>
      <c r="F15" s="117"/>
    </row>
    <row r="16" spans="1:6" hidden="1" outlineLevel="2" x14ac:dyDescent="0.2">
      <c r="A16" s="188" t="s">
        <v>29</v>
      </c>
      <c r="B16" s="19"/>
      <c r="C16" s="19"/>
      <c r="D16" s="105"/>
      <c r="E16" s="14">
        <v>0</v>
      </c>
      <c r="F16" s="117"/>
    </row>
    <row r="17" spans="1:6" hidden="1" outlineLevel="2" x14ac:dyDescent="0.2">
      <c r="A17" s="188" t="s">
        <v>30</v>
      </c>
      <c r="B17" s="19">
        <v>233.75</v>
      </c>
      <c r="C17" s="19">
        <v>400</v>
      </c>
      <c r="D17" s="105" t="e">
        <f>#REF!-C17</f>
        <v>#REF!</v>
      </c>
      <c r="E17" s="14">
        <v>400</v>
      </c>
      <c r="F17" s="117"/>
    </row>
    <row r="18" spans="1:6" hidden="1" outlineLevel="2" x14ac:dyDescent="0.2">
      <c r="A18" s="188" t="s">
        <v>31</v>
      </c>
      <c r="B18" s="19">
        <v>291</v>
      </c>
      <c r="C18" s="19">
        <v>500</v>
      </c>
      <c r="D18" s="105" t="e">
        <f>#REF!-C18</f>
        <v>#REF!</v>
      </c>
      <c r="E18" s="14">
        <v>400</v>
      </c>
      <c r="F18" s="117"/>
    </row>
    <row r="19" spans="1:6" hidden="1" outlineLevel="2" x14ac:dyDescent="0.2">
      <c r="A19" s="190" t="s">
        <v>61</v>
      </c>
      <c r="B19" s="19"/>
      <c r="C19" s="19">
        <v>500</v>
      </c>
      <c r="D19" s="105" t="e">
        <f>#REF!-C19</f>
        <v>#REF!</v>
      </c>
      <c r="E19" s="14">
        <v>0</v>
      </c>
      <c r="F19" s="117"/>
    </row>
    <row r="20" spans="1:6" hidden="1" outlineLevel="2" x14ac:dyDescent="0.2">
      <c r="A20" s="188" t="s">
        <v>32</v>
      </c>
      <c r="B20" s="19">
        <v>179.93</v>
      </c>
      <c r="C20" s="19">
        <v>500</v>
      </c>
      <c r="D20" s="105" t="e">
        <f>#REF!-C20</f>
        <v>#REF!</v>
      </c>
      <c r="E20" s="14">
        <v>400</v>
      </c>
      <c r="F20" s="189"/>
    </row>
    <row r="21" spans="1:6" hidden="1" outlineLevel="2" x14ac:dyDescent="0.2">
      <c r="A21" s="188" t="s">
        <v>33</v>
      </c>
      <c r="B21" s="19">
        <v>14308.5</v>
      </c>
      <c r="C21" s="19">
        <v>15000</v>
      </c>
      <c r="D21" s="105" t="e">
        <f>#REF!-C21</f>
        <v>#REF!</v>
      </c>
      <c r="E21" s="14">
        <v>0</v>
      </c>
      <c r="F21" s="191"/>
    </row>
    <row r="22" spans="1:6" hidden="1" outlineLevel="2" x14ac:dyDescent="0.2">
      <c r="A22" s="188" t="s">
        <v>57</v>
      </c>
      <c r="B22" s="19"/>
      <c r="C22" s="19"/>
      <c r="D22" s="105"/>
      <c r="E22" s="14">
        <v>0</v>
      </c>
      <c r="F22" s="192"/>
    </row>
    <row r="23" spans="1:6" hidden="1" outlineLevel="2" x14ac:dyDescent="0.2">
      <c r="A23" s="188" t="s">
        <v>54</v>
      </c>
      <c r="B23" s="19"/>
      <c r="C23" s="19"/>
      <c r="D23" s="105"/>
      <c r="E23" s="14">
        <v>0</v>
      </c>
      <c r="F23" s="192"/>
    </row>
    <row r="24" spans="1:6" hidden="1" outlineLevel="2" x14ac:dyDescent="0.2">
      <c r="A24" s="188" t="s">
        <v>56</v>
      </c>
      <c r="B24" s="19"/>
      <c r="C24" s="19"/>
      <c r="D24" s="105"/>
      <c r="E24" s="14">
        <v>0</v>
      </c>
      <c r="F24" s="192"/>
    </row>
    <row r="25" spans="1:6" hidden="1" outlineLevel="2" x14ac:dyDescent="0.2">
      <c r="A25" s="188" t="s">
        <v>34</v>
      </c>
      <c r="B25" s="19">
        <v>475</v>
      </c>
      <c r="C25" s="19">
        <v>500</v>
      </c>
      <c r="D25" s="105" t="e">
        <f>#REF!-C25</f>
        <v>#REF!</v>
      </c>
      <c r="E25" s="14">
        <v>400</v>
      </c>
      <c r="F25" s="117"/>
    </row>
    <row r="26" spans="1:6" hidden="1" outlineLevel="2" x14ac:dyDescent="0.2">
      <c r="A26" s="188" t="s">
        <v>35</v>
      </c>
      <c r="B26" s="19">
        <v>475</v>
      </c>
      <c r="C26" s="19">
        <v>500</v>
      </c>
      <c r="D26" s="105" t="e">
        <f>#REF!-C26</f>
        <v>#REF!</v>
      </c>
      <c r="E26" s="14">
        <v>400</v>
      </c>
      <c r="F26" s="117"/>
    </row>
    <row r="27" spans="1:6" hidden="1" outlineLevel="2" x14ac:dyDescent="0.2">
      <c r="A27" s="190" t="s">
        <v>60</v>
      </c>
      <c r="B27" s="19"/>
      <c r="C27" s="19">
        <v>1000</v>
      </c>
      <c r="D27" s="105" t="e">
        <f>#REF!-C27</f>
        <v>#REF!</v>
      </c>
      <c r="E27" s="14">
        <v>0</v>
      </c>
      <c r="F27" s="189"/>
    </row>
    <row r="28" spans="1:6" hidden="1" outlineLevel="2" x14ac:dyDescent="0.2">
      <c r="A28" s="188" t="s">
        <v>55</v>
      </c>
      <c r="B28" s="19"/>
      <c r="C28" s="19"/>
      <c r="D28" s="105"/>
      <c r="E28" s="14">
        <v>0</v>
      </c>
      <c r="F28" s="117"/>
    </row>
    <row r="29" spans="1:6" hidden="1" outlineLevel="2" x14ac:dyDescent="0.2">
      <c r="A29" s="188" t="s">
        <v>36</v>
      </c>
      <c r="B29" s="19">
        <v>457.29</v>
      </c>
      <c r="C29" s="19">
        <v>750</v>
      </c>
      <c r="D29" s="105" t="e">
        <f>#REF!-C29</f>
        <v>#REF!</v>
      </c>
      <c r="E29" s="14">
        <v>900</v>
      </c>
      <c r="F29" s="117"/>
    </row>
    <row r="30" spans="1:6" hidden="1" outlineLevel="2" x14ac:dyDescent="0.2">
      <c r="A30" s="193" t="s">
        <v>37</v>
      </c>
      <c r="B30" s="19"/>
      <c r="C30" s="19"/>
      <c r="D30" s="105"/>
      <c r="E30" s="14"/>
      <c r="F30" s="117"/>
    </row>
    <row r="31" spans="1:6" hidden="1" outlineLevel="2" x14ac:dyDescent="0.2">
      <c r="A31" s="188" t="s">
        <v>38</v>
      </c>
      <c r="B31" s="19">
        <v>33.6</v>
      </c>
      <c r="C31" s="19"/>
      <c r="D31" s="105" t="e">
        <f>#REF!-C31</f>
        <v>#REF!</v>
      </c>
      <c r="E31" s="22"/>
      <c r="F31" s="117"/>
    </row>
    <row r="32" spans="1:6" hidden="1" outlineLevel="2" x14ac:dyDescent="0.2">
      <c r="A32" s="188" t="s">
        <v>39</v>
      </c>
      <c r="B32" s="19">
        <v>50</v>
      </c>
      <c r="C32" s="19"/>
      <c r="D32" s="105" t="e">
        <f>#REF!-C32</f>
        <v>#REF!</v>
      </c>
      <c r="E32" s="22"/>
      <c r="F32" s="117"/>
    </row>
    <row r="33" spans="1:6" hidden="1" outlineLevel="2" x14ac:dyDescent="0.2">
      <c r="A33" s="193" t="s">
        <v>40</v>
      </c>
      <c r="B33" s="19"/>
      <c r="C33" s="19"/>
      <c r="D33" s="105"/>
      <c r="E33" s="14"/>
      <c r="F33" s="117"/>
    </row>
    <row r="34" spans="1:6" hidden="1" outlineLevel="2" x14ac:dyDescent="0.2">
      <c r="A34" s="193" t="s">
        <v>41</v>
      </c>
      <c r="B34" s="19"/>
      <c r="C34" s="19"/>
      <c r="D34" s="105"/>
      <c r="E34" s="14"/>
      <c r="F34" s="117"/>
    </row>
    <row r="35" spans="1:6" hidden="1" outlineLevel="2" x14ac:dyDescent="0.2">
      <c r="A35" s="193" t="s">
        <v>42</v>
      </c>
      <c r="B35" s="19"/>
      <c r="C35" s="19"/>
      <c r="D35" s="105"/>
      <c r="E35" s="14"/>
      <c r="F35" s="117"/>
    </row>
    <row r="36" spans="1:6" ht="63.75" outlineLevel="2" x14ac:dyDescent="0.2">
      <c r="A36" s="76" t="s">
        <v>178</v>
      </c>
      <c r="B36" s="19">
        <v>1227.48</v>
      </c>
      <c r="C36" s="19">
        <v>2100</v>
      </c>
      <c r="D36" s="105">
        <f>(B36-C36)</f>
        <v>-872.52</v>
      </c>
      <c r="E36" s="19">
        <v>2660</v>
      </c>
      <c r="F36" s="194" t="s">
        <v>191</v>
      </c>
    </row>
    <row r="37" spans="1:6" outlineLevel="2" x14ac:dyDescent="0.2">
      <c r="A37" s="76" t="s">
        <v>179</v>
      </c>
      <c r="B37" s="19">
        <v>333.3</v>
      </c>
      <c r="C37" s="19">
        <v>500</v>
      </c>
      <c r="D37" s="105">
        <f t="shared" ref="D37:D48" si="0">(B37-C37)</f>
        <v>-166.7</v>
      </c>
      <c r="E37" s="19">
        <v>0</v>
      </c>
      <c r="F37" s="99"/>
    </row>
    <row r="38" spans="1:6" outlineLevel="2" x14ac:dyDescent="0.2">
      <c r="A38" s="76" t="s">
        <v>180</v>
      </c>
      <c r="B38" s="19"/>
      <c r="C38" s="19">
        <v>150</v>
      </c>
      <c r="D38" s="105">
        <f t="shared" si="0"/>
        <v>-150</v>
      </c>
      <c r="E38" s="19">
        <v>0</v>
      </c>
      <c r="F38" s="99"/>
    </row>
    <row r="39" spans="1:6" outlineLevel="2" x14ac:dyDescent="0.2">
      <c r="A39" s="76" t="s">
        <v>181</v>
      </c>
      <c r="B39" s="19">
        <v>8199.9599999999991</v>
      </c>
      <c r="C39" s="19">
        <v>7835</v>
      </c>
      <c r="D39" s="105">
        <f t="shared" si="0"/>
        <v>364.95999999999913</v>
      </c>
      <c r="E39" s="19">
        <v>7835</v>
      </c>
      <c r="F39" s="99" t="s">
        <v>192</v>
      </c>
    </row>
    <row r="40" spans="1:6" outlineLevel="2" x14ac:dyDescent="0.2">
      <c r="A40" s="76" t="s">
        <v>182</v>
      </c>
      <c r="B40" s="19"/>
      <c r="C40" s="19"/>
      <c r="D40" s="105">
        <f t="shared" si="0"/>
        <v>0</v>
      </c>
      <c r="E40" s="19">
        <v>200</v>
      </c>
      <c r="F40" s="99" t="s">
        <v>193</v>
      </c>
    </row>
    <row r="41" spans="1:6" outlineLevel="2" x14ac:dyDescent="0.2">
      <c r="A41" s="76" t="s">
        <v>183</v>
      </c>
      <c r="B41" s="19">
        <v>568.14</v>
      </c>
      <c r="C41" s="19">
        <v>325</v>
      </c>
      <c r="D41" s="105">
        <f t="shared" si="0"/>
        <v>243.14</v>
      </c>
      <c r="E41" s="19">
        <v>250</v>
      </c>
      <c r="F41" s="99" t="s">
        <v>194</v>
      </c>
    </row>
    <row r="42" spans="1:6" outlineLevel="2" x14ac:dyDescent="0.2">
      <c r="A42" s="76" t="s">
        <v>184</v>
      </c>
      <c r="B42" s="19">
        <v>133.53</v>
      </c>
      <c r="C42" s="19">
        <v>550</v>
      </c>
      <c r="D42" s="105">
        <f t="shared" si="0"/>
        <v>-416.47</v>
      </c>
      <c r="E42" s="19">
        <v>100</v>
      </c>
      <c r="F42" s="99" t="s">
        <v>195</v>
      </c>
    </row>
    <row r="43" spans="1:6" outlineLevel="2" x14ac:dyDescent="0.2">
      <c r="A43" s="76" t="s">
        <v>185</v>
      </c>
      <c r="B43" s="19"/>
      <c r="C43" s="19"/>
      <c r="D43" s="105">
        <f t="shared" si="0"/>
        <v>0</v>
      </c>
      <c r="E43" s="19"/>
      <c r="F43" s="99"/>
    </row>
    <row r="44" spans="1:6" ht="25.5" outlineLevel="2" x14ac:dyDescent="0.2">
      <c r="A44" s="76" t="s">
        <v>186</v>
      </c>
      <c r="B44" s="19"/>
      <c r="C44" s="19"/>
      <c r="D44" s="105">
        <f t="shared" si="0"/>
        <v>0</v>
      </c>
      <c r="E44" s="19">
        <v>1500</v>
      </c>
      <c r="F44" s="194" t="s">
        <v>196</v>
      </c>
    </row>
    <row r="45" spans="1:6" outlineLevel="2" x14ac:dyDescent="0.2">
      <c r="A45" s="76" t="s">
        <v>187</v>
      </c>
      <c r="B45" s="19"/>
      <c r="C45" s="19"/>
      <c r="D45" s="105">
        <f t="shared" si="0"/>
        <v>0</v>
      </c>
      <c r="E45" s="19">
        <v>1000</v>
      </c>
      <c r="F45" s="99" t="s">
        <v>197</v>
      </c>
    </row>
    <row r="46" spans="1:6" outlineLevel="2" x14ac:dyDescent="0.2">
      <c r="A46" s="76" t="s">
        <v>188</v>
      </c>
      <c r="B46" s="19"/>
      <c r="C46" s="19"/>
      <c r="D46" s="105">
        <f t="shared" si="0"/>
        <v>0</v>
      </c>
      <c r="E46" s="19">
        <v>125</v>
      </c>
      <c r="F46" s="99" t="s">
        <v>197</v>
      </c>
    </row>
    <row r="47" spans="1:6" outlineLevel="2" x14ac:dyDescent="0.2">
      <c r="A47" s="76" t="s">
        <v>189</v>
      </c>
      <c r="B47" s="19"/>
      <c r="C47" s="19"/>
      <c r="D47" s="105">
        <f t="shared" si="0"/>
        <v>0</v>
      </c>
      <c r="E47" s="19">
        <v>500</v>
      </c>
      <c r="F47" s="99" t="s">
        <v>197</v>
      </c>
    </row>
    <row r="48" spans="1:6" outlineLevel="2" x14ac:dyDescent="0.2">
      <c r="A48" s="76" t="s">
        <v>190</v>
      </c>
      <c r="B48" s="19"/>
      <c r="C48" s="19"/>
      <c r="D48" s="105">
        <f t="shared" si="0"/>
        <v>0</v>
      </c>
      <c r="E48" s="19">
        <v>125</v>
      </c>
      <c r="F48" s="99" t="s">
        <v>197</v>
      </c>
    </row>
    <row r="49" spans="1:6" ht="13.5" outlineLevel="1" thickBot="1" x14ac:dyDescent="0.25">
      <c r="A49" s="139" t="s">
        <v>43</v>
      </c>
      <c r="B49" s="144">
        <f>SUM(B36:B48)</f>
        <v>10462.41</v>
      </c>
      <c r="C49" s="144">
        <f>SUM(C36:C48)</f>
        <v>11460</v>
      </c>
      <c r="D49" s="145">
        <f>SUM(D36:D48)</f>
        <v>-997.59000000000094</v>
      </c>
      <c r="E49" s="144">
        <f>SUM(E36:E48)</f>
        <v>14295</v>
      </c>
      <c r="F49" s="162"/>
    </row>
    <row r="50" spans="1:6" outlineLevel="1" x14ac:dyDescent="0.2">
      <c r="A50" s="187" t="s">
        <v>75</v>
      </c>
      <c r="B50" s="198" t="s">
        <v>95</v>
      </c>
      <c r="C50" s="198" t="s">
        <v>77</v>
      </c>
      <c r="D50" s="216" t="s">
        <v>51</v>
      </c>
      <c r="E50" s="198" t="s">
        <v>98</v>
      </c>
      <c r="F50" s="199" t="s">
        <v>174</v>
      </c>
    </row>
    <row r="51" spans="1:6" outlineLevel="2" x14ac:dyDescent="0.2">
      <c r="A51" s="76" t="s">
        <v>198</v>
      </c>
      <c r="B51" s="19">
        <v>1950</v>
      </c>
      <c r="C51" s="19">
        <v>1837.5</v>
      </c>
      <c r="D51" s="105">
        <f>(B51-C51)</f>
        <v>112.5</v>
      </c>
      <c r="E51" s="181">
        <v>2000</v>
      </c>
      <c r="F51" s="99" t="s">
        <v>204</v>
      </c>
    </row>
    <row r="52" spans="1:6" outlineLevel="2" x14ac:dyDescent="0.2">
      <c r="A52" s="76" t="s">
        <v>199</v>
      </c>
      <c r="B52" s="19">
        <v>164.63</v>
      </c>
      <c r="C52" s="19">
        <v>220</v>
      </c>
      <c r="D52" s="105">
        <f t="shared" ref="D52:D54" si="1">(B52-C52)</f>
        <v>-55.370000000000005</v>
      </c>
      <c r="E52" s="181">
        <v>200</v>
      </c>
      <c r="F52" s="99" t="s">
        <v>205</v>
      </c>
    </row>
    <row r="53" spans="1:6" ht="25.5" outlineLevel="2" x14ac:dyDescent="0.2">
      <c r="A53" s="76" t="s">
        <v>200</v>
      </c>
      <c r="B53" s="19">
        <v>630.88</v>
      </c>
      <c r="C53" s="19">
        <v>1740</v>
      </c>
      <c r="D53" s="105">
        <f t="shared" si="1"/>
        <v>-1109.1199999999999</v>
      </c>
      <c r="E53" s="181">
        <v>1200</v>
      </c>
      <c r="F53" s="194" t="s">
        <v>207</v>
      </c>
    </row>
    <row r="54" spans="1:6" outlineLevel="2" x14ac:dyDescent="0.2">
      <c r="A54" s="76" t="s">
        <v>201</v>
      </c>
      <c r="B54" s="19">
        <v>0</v>
      </c>
      <c r="C54" s="19">
        <v>300</v>
      </c>
      <c r="D54" s="105">
        <f t="shared" si="1"/>
        <v>-300</v>
      </c>
      <c r="E54" s="57">
        <v>150</v>
      </c>
      <c r="F54" s="195" t="s">
        <v>206</v>
      </c>
    </row>
    <row r="55" spans="1:6" ht="13.5" outlineLevel="1" thickBot="1" x14ac:dyDescent="0.25">
      <c r="A55" s="200" t="s">
        <v>89</v>
      </c>
      <c r="B55" s="201">
        <f>SUM(B51:B54)</f>
        <v>2745.51</v>
      </c>
      <c r="C55" s="201">
        <f>SUM(C51:C54)</f>
        <v>4097.5</v>
      </c>
      <c r="D55" s="215">
        <f>SUM(D51:D54)</f>
        <v>-1351.9899999999998</v>
      </c>
      <c r="E55" s="146">
        <f>SUM(E51:E54)</f>
        <v>3550</v>
      </c>
      <c r="F55" s="169"/>
    </row>
    <row r="56" spans="1:6" ht="13.5" hidden="1" outlineLevel="1" thickBot="1" x14ac:dyDescent="0.25">
      <c r="A56" s="187" t="s">
        <v>44</v>
      </c>
      <c r="B56" s="198"/>
      <c r="C56" s="198"/>
      <c r="D56" s="216"/>
      <c r="E56" s="198"/>
      <c r="F56" s="199"/>
    </row>
    <row r="57" spans="1:6" ht="13.5" hidden="1" outlineLevel="2" thickBot="1" x14ac:dyDescent="0.25">
      <c r="A57" s="193" t="s">
        <v>45</v>
      </c>
      <c r="B57" s="19"/>
      <c r="C57" s="19"/>
      <c r="D57" s="105"/>
      <c r="E57" s="14"/>
      <c r="F57" s="117"/>
    </row>
    <row r="58" spans="1:6" ht="13.5" hidden="1" outlineLevel="2" thickBot="1" x14ac:dyDescent="0.25">
      <c r="A58" s="193" t="s">
        <v>46</v>
      </c>
      <c r="B58" s="19"/>
      <c r="C58" s="19"/>
      <c r="D58" s="105"/>
      <c r="E58" s="14"/>
      <c r="F58" s="117"/>
    </row>
    <row r="59" spans="1:6" ht="13.5" hidden="1" outlineLevel="2" thickBot="1" x14ac:dyDescent="0.25">
      <c r="A59" s="193" t="s">
        <v>47</v>
      </c>
      <c r="B59" s="19"/>
      <c r="C59" s="19"/>
      <c r="D59" s="105"/>
      <c r="E59" s="14"/>
      <c r="F59" s="117"/>
    </row>
    <row r="60" spans="1:6" ht="13.5" hidden="1" outlineLevel="1" thickBot="1" x14ac:dyDescent="0.25">
      <c r="A60" s="77" t="s">
        <v>48</v>
      </c>
      <c r="B60" s="15"/>
      <c r="C60" s="15"/>
      <c r="D60" s="107"/>
      <c r="E60" s="15"/>
      <c r="F60" s="100"/>
    </row>
    <row r="61" spans="1:6" outlineLevel="1" x14ac:dyDescent="0.2">
      <c r="A61" s="187" t="s">
        <v>86</v>
      </c>
      <c r="B61" s="206" t="s">
        <v>95</v>
      </c>
      <c r="C61" s="205" t="s">
        <v>77</v>
      </c>
      <c r="D61" s="219" t="s">
        <v>51</v>
      </c>
      <c r="E61" s="205" t="s">
        <v>98</v>
      </c>
      <c r="F61" s="207" t="s">
        <v>174</v>
      </c>
    </row>
    <row r="62" spans="1:6" outlineLevel="1" x14ac:dyDescent="0.2">
      <c r="A62" s="204" t="s">
        <v>208</v>
      </c>
      <c r="B62" s="121">
        <v>35562.080000000002</v>
      </c>
      <c r="C62" s="250">
        <v>33494</v>
      </c>
      <c r="D62" s="252">
        <f>(B62-C62)</f>
        <v>2068.0800000000017</v>
      </c>
      <c r="E62" s="213" t="s">
        <v>164</v>
      </c>
      <c r="F62" s="212" t="s">
        <v>165</v>
      </c>
    </row>
    <row r="63" spans="1:6" ht="13.5" outlineLevel="1" thickBot="1" x14ac:dyDescent="0.25">
      <c r="A63" s="202" t="s">
        <v>209</v>
      </c>
      <c r="B63" s="251">
        <f>SUM(B62)</f>
        <v>35562.080000000002</v>
      </c>
      <c r="C63" s="251">
        <f>SUM(C62)</f>
        <v>33494</v>
      </c>
      <c r="D63" s="253">
        <f>SUM(D62)</f>
        <v>2068.0800000000017</v>
      </c>
      <c r="E63" s="208"/>
      <c r="F63" s="209"/>
    </row>
    <row r="64" spans="1:6" outlineLevel="1" x14ac:dyDescent="0.2">
      <c r="A64" s="187" t="s">
        <v>90</v>
      </c>
      <c r="B64" s="198" t="s">
        <v>95</v>
      </c>
      <c r="C64" s="198" t="s">
        <v>77</v>
      </c>
      <c r="D64" s="216" t="s">
        <v>51</v>
      </c>
      <c r="E64" s="198" t="s">
        <v>98</v>
      </c>
      <c r="F64" s="199" t="s">
        <v>174</v>
      </c>
    </row>
    <row r="65" spans="1:6" ht="38.25" outlineLevel="2" x14ac:dyDescent="0.2">
      <c r="A65" s="196" t="s">
        <v>210</v>
      </c>
      <c r="B65" s="29">
        <v>393</v>
      </c>
      <c r="C65" s="29">
        <v>250</v>
      </c>
      <c r="D65" s="220">
        <f>(B65-C65)</f>
        <v>143</v>
      </c>
      <c r="E65" s="57">
        <v>486</v>
      </c>
      <c r="F65" s="197" t="s">
        <v>211</v>
      </c>
    </row>
    <row r="66" spans="1:6" ht="102" outlineLevel="2" x14ac:dyDescent="0.2">
      <c r="A66" s="76" t="s">
        <v>212</v>
      </c>
      <c r="B66" s="19">
        <v>221.85</v>
      </c>
      <c r="C66" s="19">
        <v>961</v>
      </c>
      <c r="D66" s="220">
        <f t="shared" ref="D66:D68" si="2">(B66-C66)</f>
        <v>-739.15</v>
      </c>
      <c r="E66" s="181">
        <v>1200</v>
      </c>
      <c r="F66" s="194" t="s">
        <v>213</v>
      </c>
    </row>
    <row r="67" spans="1:6" outlineLevel="2" x14ac:dyDescent="0.2">
      <c r="A67" s="76" t="s">
        <v>214</v>
      </c>
      <c r="B67" s="20">
        <v>470</v>
      </c>
      <c r="C67" s="20">
        <v>525</v>
      </c>
      <c r="D67" s="220">
        <f t="shared" si="2"/>
        <v>-55</v>
      </c>
      <c r="E67" s="182">
        <v>0</v>
      </c>
      <c r="F67" s="99" t="s">
        <v>215</v>
      </c>
    </row>
    <row r="68" spans="1:6" ht="38.25" outlineLevel="2" x14ac:dyDescent="0.2">
      <c r="A68" s="76" t="s">
        <v>216</v>
      </c>
      <c r="B68" s="19">
        <v>1790.5</v>
      </c>
      <c r="C68" s="19">
        <v>734</v>
      </c>
      <c r="D68" s="220">
        <f t="shared" si="2"/>
        <v>1056.5</v>
      </c>
      <c r="E68" s="181">
        <v>652</v>
      </c>
      <c r="F68" s="194" t="s">
        <v>217</v>
      </c>
    </row>
    <row r="69" spans="1:6" ht="13.5" outlineLevel="1" thickBot="1" x14ac:dyDescent="0.25">
      <c r="A69" s="139" t="s">
        <v>91</v>
      </c>
      <c r="B69" s="144">
        <f>SUM(B65:B68)</f>
        <v>2875.35</v>
      </c>
      <c r="C69" s="144">
        <f>SUM(C65:C68)</f>
        <v>2470</v>
      </c>
      <c r="D69" s="145">
        <f>SUM(D65:D68)</f>
        <v>405.35</v>
      </c>
      <c r="E69" s="203">
        <f>SUM(E65:E68)</f>
        <v>2338</v>
      </c>
      <c r="F69" s="162"/>
    </row>
    <row r="70" spans="1:6" outlineLevel="1" x14ac:dyDescent="0.2">
      <c r="A70" s="187" t="s">
        <v>79</v>
      </c>
      <c r="B70" s="198" t="s">
        <v>95</v>
      </c>
      <c r="C70" s="198" t="s">
        <v>77</v>
      </c>
      <c r="D70" s="216" t="s">
        <v>51</v>
      </c>
      <c r="E70" s="198" t="s">
        <v>98</v>
      </c>
      <c r="F70" s="199" t="s">
        <v>174</v>
      </c>
    </row>
    <row r="71" spans="1:6" outlineLevel="2" x14ac:dyDescent="0.2">
      <c r="A71" s="76" t="s">
        <v>218</v>
      </c>
      <c r="B71" s="20">
        <v>577.5</v>
      </c>
      <c r="C71" s="20">
        <v>900</v>
      </c>
      <c r="D71" s="217">
        <f>(B71-C71)</f>
        <v>-322.5</v>
      </c>
      <c r="E71" s="21">
        <v>900</v>
      </c>
      <c r="F71" s="99" t="s">
        <v>228</v>
      </c>
    </row>
    <row r="72" spans="1:6" outlineLevel="2" x14ac:dyDescent="0.2">
      <c r="A72" s="76" t="s">
        <v>219</v>
      </c>
      <c r="B72" s="20">
        <v>0</v>
      </c>
      <c r="C72" s="20">
        <v>40</v>
      </c>
      <c r="D72" s="217">
        <f t="shared" ref="D72:D80" si="3">(B72-C72)</f>
        <v>-40</v>
      </c>
      <c r="E72" s="21">
        <v>40</v>
      </c>
      <c r="F72" s="99" t="s">
        <v>229</v>
      </c>
    </row>
    <row r="73" spans="1:6" outlineLevel="2" x14ac:dyDescent="0.2">
      <c r="A73" s="76" t="s">
        <v>220</v>
      </c>
      <c r="B73" s="20">
        <v>2914.84</v>
      </c>
      <c r="C73" s="20">
        <v>1800</v>
      </c>
      <c r="D73" s="217">
        <f t="shared" si="3"/>
        <v>1114.8400000000001</v>
      </c>
      <c r="E73" s="21">
        <v>3000</v>
      </c>
      <c r="F73" s="99" t="s">
        <v>230</v>
      </c>
    </row>
    <row r="74" spans="1:6" outlineLevel="2" x14ac:dyDescent="0.2">
      <c r="A74" s="76" t="s">
        <v>221</v>
      </c>
      <c r="B74" s="20">
        <v>5618.25</v>
      </c>
      <c r="C74" s="20">
        <v>6000</v>
      </c>
      <c r="D74" s="217">
        <f t="shared" si="3"/>
        <v>-381.75</v>
      </c>
      <c r="E74" s="21">
        <v>6300</v>
      </c>
      <c r="F74" s="99" t="s">
        <v>231</v>
      </c>
    </row>
    <row r="75" spans="1:6" ht="25.5" outlineLevel="2" x14ac:dyDescent="0.2">
      <c r="A75" s="76" t="s">
        <v>222</v>
      </c>
      <c r="B75" s="20">
        <v>1309</v>
      </c>
      <c r="C75" s="20">
        <v>1190</v>
      </c>
      <c r="D75" s="217">
        <f t="shared" si="3"/>
        <v>119</v>
      </c>
      <c r="E75" s="21">
        <v>1390</v>
      </c>
      <c r="F75" s="194" t="s">
        <v>232</v>
      </c>
    </row>
    <row r="76" spans="1:6" outlineLevel="2" x14ac:dyDescent="0.2">
      <c r="A76" s="76" t="s">
        <v>223</v>
      </c>
      <c r="B76" s="20">
        <v>1311</v>
      </c>
      <c r="C76" s="20">
        <v>1500</v>
      </c>
      <c r="D76" s="217">
        <f t="shared" si="3"/>
        <v>-189</v>
      </c>
      <c r="E76" s="21">
        <v>1500</v>
      </c>
      <c r="F76" s="99" t="s">
        <v>233</v>
      </c>
    </row>
    <row r="77" spans="1:6" outlineLevel="2" x14ac:dyDescent="0.2">
      <c r="A77" s="76" t="s">
        <v>224</v>
      </c>
      <c r="B77" s="20">
        <v>46</v>
      </c>
      <c r="C77" s="20">
        <v>56</v>
      </c>
      <c r="D77" s="217">
        <f t="shared" si="3"/>
        <v>-10</v>
      </c>
      <c r="E77" s="21">
        <v>50</v>
      </c>
      <c r="F77" s="99" t="s">
        <v>234</v>
      </c>
    </row>
    <row r="78" spans="1:6" ht="25.5" outlineLevel="2" x14ac:dyDescent="0.2">
      <c r="A78" s="76" t="s">
        <v>225</v>
      </c>
      <c r="B78" s="20">
        <v>67.27</v>
      </c>
      <c r="C78" s="20">
        <v>40</v>
      </c>
      <c r="D78" s="217">
        <f t="shared" si="3"/>
        <v>27.269999999999996</v>
      </c>
      <c r="E78" s="21">
        <v>45</v>
      </c>
      <c r="F78" s="111" t="s">
        <v>235</v>
      </c>
    </row>
    <row r="79" spans="1:6" outlineLevel="2" x14ac:dyDescent="0.2">
      <c r="A79" s="76" t="s">
        <v>226</v>
      </c>
      <c r="B79" s="20">
        <v>1216.98</v>
      </c>
      <c r="C79" s="20">
        <v>1100</v>
      </c>
      <c r="D79" s="217">
        <f t="shared" si="3"/>
        <v>116.98000000000002</v>
      </c>
      <c r="E79" s="21">
        <v>150</v>
      </c>
      <c r="F79" s="99" t="s">
        <v>236</v>
      </c>
    </row>
    <row r="80" spans="1:6" outlineLevel="2" x14ac:dyDescent="0.2">
      <c r="A80" s="76" t="s">
        <v>227</v>
      </c>
      <c r="B80" s="20">
        <v>750.04</v>
      </c>
      <c r="C80" s="20">
        <v>240</v>
      </c>
      <c r="D80" s="217">
        <f t="shared" si="3"/>
        <v>510.03999999999996</v>
      </c>
      <c r="E80" s="21">
        <v>240</v>
      </c>
      <c r="F80" s="99" t="s">
        <v>237</v>
      </c>
    </row>
    <row r="81" spans="1:6" ht="13.5" outlineLevel="1" thickBot="1" x14ac:dyDescent="0.25">
      <c r="A81" s="139" t="s">
        <v>92</v>
      </c>
      <c r="B81" s="144">
        <f>SUM(B71:B80)</f>
        <v>13810.880000000001</v>
      </c>
      <c r="C81" s="144">
        <f>SUM(C71:C80)</f>
        <v>12866</v>
      </c>
      <c r="D81" s="145">
        <f>SUM(D71:D80)</f>
        <v>944.88000000000011</v>
      </c>
      <c r="E81" s="144">
        <f>SUM(E71:E80)</f>
        <v>13615</v>
      </c>
      <c r="F81" s="162"/>
    </row>
    <row r="82" spans="1:6" outlineLevel="1" x14ac:dyDescent="0.2">
      <c r="A82" s="187" t="s">
        <v>83</v>
      </c>
      <c r="B82" s="198" t="s">
        <v>95</v>
      </c>
      <c r="C82" s="198" t="s">
        <v>77</v>
      </c>
      <c r="D82" s="216" t="s">
        <v>51</v>
      </c>
      <c r="E82" s="198" t="s">
        <v>98</v>
      </c>
      <c r="F82" s="199" t="s">
        <v>174</v>
      </c>
    </row>
    <row r="83" spans="1:6" outlineLevel="2" x14ac:dyDescent="0.2">
      <c r="A83" s="196" t="s">
        <v>238</v>
      </c>
      <c r="B83" s="29">
        <v>485.82</v>
      </c>
      <c r="C83" s="29">
        <v>500</v>
      </c>
      <c r="D83" s="220">
        <f>(B83-C83)</f>
        <v>-14.180000000000007</v>
      </c>
      <c r="E83" s="28">
        <v>500</v>
      </c>
      <c r="F83" s="195" t="s">
        <v>243</v>
      </c>
    </row>
    <row r="84" spans="1:6" outlineLevel="2" x14ac:dyDescent="0.2">
      <c r="A84" s="76" t="s">
        <v>239</v>
      </c>
      <c r="B84" s="19">
        <v>493.54</v>
      </c>
      <c r="C84" s="19">
        <v>450</v>
      </c>
      <c r="D84" s="220">
        <f t="shared" ref="D84:D87" si="4">(B84-C84)</f>
        <v>43.54000000000002</v>
      </c>
      <c r="E84" s="14">
        <v>450</v>
      </c>
      <c r="F84" s="99" t="s">
        <v>244</v>
      </c>
    </row>
    <row r="85" spans="1:6" outlineLevel="2" x14ac:dyDescent="0.2">
      <c r="A85" s="76" t="s">
        <v>240</v>
      </c>
      <c r="B85" s="19">
        <v>0</v>
      </c>
      <c r="C85" s="19">
        <v>450</v>
      </c>
      <c r="D85" s="220">
        <f t="shared" si="4"/>
        <v>-450</v>
      </c>
      <c r="E85" s="14">
        <v>450</v>
      </c>
      <c r="F85" s="99" t="s">
        <v>245</v>
      </c>
    </row>
    <row r="86" spans="1:6" outlineLevel="2" x14ac:dyDescent="0.2">
      <c r="A86" s="76" t="s">
        <v>241</v>
      </c>
      <c r="B86" s="19">
        <v>0</v>
      </c>
      <c r="C86" s="19">
        <v>0</v>
      </c>
      <c r="D86" s="220">
        <f t="shared" si="4"/>
        <v>0</v>
      </c>
      <c r="E86" s="14">
        <v>0</v>
      </c>
      <c r="F86" s="117"/>
    </row>
    <row r="87" spans="1:6" ht="25.5" outlineLevel="2" x14ac:dyDescent="0.2">
      <c r="A87" s="76" t="s">
        <v>242</v>
      </c>
      <c r="B87" s="19">
        <v>61.02</v>
      </c>
      <c r="C87" s="19">
        <v>30</v>
      </c>
      <c r="D87" s="220">
        <f t="shared" si="4"/>
        <v>31.020000000000003</v>
      </c>
      <c r="E87" s="14">
        <v>100</v>
      </c>
      <c r="F87" s="194" t="s">
        <v>246</v>
      </c>
    </row>
    <row r="88" spans="1:6" ht="13.5" outlineLevel="1" thickBot="1" x14ac:dyDescent="0.25">
      <c r="A88" s="200" t="s">
        <v>93</v>
      </c>
      <c r="B88" s="201">
        <f>SUM(B83:B87)</f>
        <v>1040.3800000000001</v>
      </c>
      <c r="C88" s="201">
        <f>SUM(C83:C87)</f>
        <v>1430</v>
      </c>
      <c r="D88" s="215">
        <f>SUM(D83:D87)</f>
        <v>-389.62</v>
      </c>
      <c r="E88" s="201">
        <f>SUM(E83:E87)</f>
        <v>1500</v>
      </c>
      <c r="F88" s="169"/>
    </row>
    <row r="89" spans="1:6" outlineLevel="1" x14ac:dyDescent="0.2">
      <c r="A89" s="187" t="s">
        <v>84</v>
      </c>
      <c r="B89" s="198" t="s">
        <v>95</v>
      </c>
      <c r="C89" s="198" t="s">
        <v>77</v>
      </c>
      <c r="D89" s="216" t="s">
        <v>51</v>
      </c>
      <c r="E89" s="198" t="s">
        <v>98</v>
      </c>
      <c r="F89" s="199" t="s">
        <v>174</v>
      </c>
    </row>
    <row r="90" spans="1:6" outlineLevel="2" x14ac:dyDescent="0.2">
      <c r="A90" s="76" t="s">
        <v>247</v>
      </c>
      <c r="B90" s="19">
        <v>47</v>
      </c>
      <c r="C90" s="19">
        <v>50</v>
      </c>
      <c r="D90" s="105">
        <f>(B90-C90)</f>
        <v>-3</v>
      </c>
      <c r="E90" s="14">
        <v>50</v>
      </c>
      <c r="F90" s="99" t="s">
        <v>255</v>
      </c>
    </row>
    <row r="91" spans="1:6" outlineLevel="2" x14ac:dyDescent="0.2">
      <c r="A91" s="196" t="s">
        <v>248</v>
      </c>
      <c r="B91" s="29">
        <v>0</v>
      </c>
      <c r="C91" s="29">
        <v>450</v>
      </c>
      <c r="D91" s="105">
        <f t="shared" ref="D91:D97" si="5">(B91-C91)</f>
        <v>-450</v>
      </c>
      <c r="E91" s="28">
        <v>450</v>
      </c>
      <c r="F91" s="195" t="s">
        <v>256</v>
      </c>
    </row>
    <row r="92" spans="1:6" outlineLevel="2" x14ac:dyDescent="0.2">
      <c r="A92" s="76" t="s">
        <v>249</v>
      </c>
      <c r="B92" s="19">
        <v>0</v>
      </c>
      <c r="C92" s="19">
        <v>0</v>
      </c>
      <c r="D92" s="105">
        <f t="shared" si="5"/>
        <v>0</v>
      </c>
      <c r="E92" s="14">
        <v>0</v>
      </c>
      <c r="F92" s="117"/>
    </row>
    <row r="93" spans="1:6" outlineLevel="2" x14ac:dyDescent="0.2">
      <c r="A93" s="76" t="s">
        <v>250</v>
      </c>
      <c r="B93" s="19">
        <v>585.04</v>
      </c>
      <c r="C93" s="19">
        <v>700</v>
      </c>
      <c r="D93" s="105">
        <f t="shared" si="5"/>
        <v>-114.96000000000004</v>
      </c>
      <c r="E93" s="14">
        <v>100</v>
      </c>
      <c r="F93" s="99" t="s">
        <v>257</v>
      </c>
    </row>
    <row r="94" spans="1:6" outlineLevel="2" x14ac:dyDescent="0.2">
      <c r="A94" s="76" t="s">
        <v>251</v>
      </c>
      <c r="B94" s="19">
        <v>2112.4</v>
      </c>
      <c r="C94" s="19">
        <v>600</v>
      </c>
      <c r="D94" s="105">
        <f t="shared" si="5"/>
        <v>1512.4</v>
      </c>
      <c r="E94" s="14">
        <v>1200</v>
      </c>
      <c r="F94" s="99" t="s">
        <v>258</v>
      </c>
    </row>
    <row r="95" spans="1:6" outlineLevel="2" x14ac:dyDescent="0.2">
      <c r="A95" s="76" t="s">
        <v>252</v>
      </c>
      <c r="B95" s="19">
        <v>0</v>
      </c>
      <c r="C95" s="19">
        <v>720</v>
      </c>
      <c r="D95" s="105">
        <f t="shared" si="5"/>
        <v>-720</v>
      </c>
      <c r="E95" s="14">
        <v>900</v>
      </c>
      <c r="F95" s="99" t="s">
        <v>259</v>
      </c>
    </row>
    <row r="96" spans="1:6" outlineLevel="2" x14ac:dyDescent="0.2">
      <c r="A96" s="76" t="s">
        <v>253</v>
      </c>
      <c r="B96" s="19">
        <v>350</v>
      </c>
      <c r="C96" s="19">
        <v>1500</v>
      </c>
      <c r="D96" s="105">
        <f t="shared" si="5"/>
        <v>-1150</v>
      </c>
      <c r="E96" s="14">
        <v>796</v>
      </c>
      <c r="F96" s="99" t="s">
        <v>260</v>
      </c>
    </row>
    <row r="97" spans="1:6" outlineLevel="2" x14ac:dyDescent="0.2">
      <c r="A97" s="76" t="s">
        <v>254</v>
      </c>
      <c r="B97" s="19">
        <v>0</v>
      </c>
      <c r="C97" s="19">
        <v>0</v>
      </c>
      <c r="D97" s="105">
        <f t="shared" si="5"/>
        <v>0</v>
      </c>
      <c r="E97" s="14">
        <v>240</v>
      </c>
      <c r="F97" s="99" t="s">
        <v>261</v>
      </c>
    </row>
    <row r="98" spans="1:6" ht="13.5" outlineLevel="1" thickBot="1" x14ac:dyDescent="0.25">
      <c r="A98" s="200" t="s">
        <v>94</v>
      </c>
      <c r="B98" s="201">
        <f>SUM(B90:B97)</f>
        <v>3094.44</v>
      </c>
      <c r="C98" s="201">
        <f>SUM(C90:C97)</f>
        <v>4020</v>
      </c>
      <c r="D98" s="215">
        <f>SUM(D90:D97)</f>
        <v>-925.56</v>
      </c>
      <c r="E98" s="201">
        <f>SUM(E90:E97)</f>
        <v>3736</v>
      </c>
      <c r="F98" s="169"/>
    </row>
    <row r="99" spans="1:6" outlineLevel="1" x14ac:dyDescent="0.2">
      <c r="A99" s="187" t="s">
        <v>97</v>
      </c>
      <c r="B99" s="198" t="s">
        <v>95</v>
      </c>
      <c r="C99" s="198" t="s">
        <v>77</v>
      </c>
      <c r="D99" s="216" t="s">
        <v>51</v>
      </c>
      <c r="E99" s="198" t="s">
        <v>98</v>
      </c>
      <c r="F99" s="199" t="s">
        <v>174</v>
      </c>
    </row>
    <row r="100" spans="1:6" outlineLevel="2" x14ac:dyDescent="0.2">
      <c r="A100" s="76" t="s">
        <v>202</v>
      </c>
      <c r="B100" s="19">
        <v>1650</v>
      </c>
      <c r="C100" s="19">
        <v>1500</v>
      </c>
      <c r="D100" s="105">
        <f>(B100-C100)</f>
        <v>150</v>
      </c>
      <c r="E100" s="14">
        <v>1500</v>
      </c>
      <c r="F100" s="117"/>
    </row>
    <row r="101" spans="1:6" ht="13.5" outlineLevel="2" thickBot="1" x14ac:dyDescent="0.25">
      <c r="A101" s="79" t="s">
        <v>203</v>
      </c>
      <c r="B101" s="230">
        <f>SUM(B100)</f>
        <v>1650</v>
      </c>
      <c r="C101" s="230">
        <f>SUM(C100)</f>
        <v>1500</v>
      </c>
      <c r="D101" s="249">
        <f>SUM(D100)</f>
        <v>150</v>
      </c>
      <c r="E101" s="30">
        <f>SUM(E100)</f>
        <v>1500</v>
      </c>
      <c r="F101" s="210"/>
    </row>
    <row r="102" spans="1:6" ht="14.25" outlineLevel="2" thickTop="1" thickBot="1" x14ac:dyDescent="0.25">
      <c r="A102" s="211" t="s">
        <v>3</v>
      </c>
      <c r="B102" s="88">
        <f>SUM(B4,B49,B55,B63,B69,B81,B88,B101,B98)</f>
        <v>76260.05</v>
      </c>
      <c r="C102" s="88">
        <f>SUM(C4,C49,C55,C63,C69,C81,C98,C101,C88)</f>
        <v>80899.5</v>
      </c>
      <c r="D102" s="109">
        <f>SUM(D4,D49,D55,D63,D69,D81,D88,D98,D101)</f>
        <v>-4639.4499999999989</v>
      </c>
      <c r="E102" s="88">
        <f>SUM(E4,E49,E69,E81,E88,E98,E101,E55)</f>
        <v>48099</v>
      </c>
      <c r="F102" s="102"/>
    </row>
    <row r="103" spans="1:6" outlineLevel="2" x14ac:dyDescent="0.2">
      <c r="B103" s="23"/>
      <c r="C103" s="23"/>
      <c r="D103" s="23"/>
      <c r="E103" s="4"/>
    </row>
    <row r="104" spans="1:6" outlineLevel="2" x14ac:dyDescent="0.2">
      <c r="A104" s="1"/>
      <c r="B104" s="3"/>
      <c r="C104" s="3"/>
      <c r="D104" s="3"/>
      <c r="E104" s="3"/>
    </row>
    <row r="105" spans="1:6" outlineLevel="2" x14ac:dyDescent="0.2"/>
    <row r="106" spans="1:6" outlineLevel="2" x14ac:dyDescent="0.2"/>
    <row r="107" spans="1:6" outlineLevel="2" x14ac:dyDescent="0.2"/>
    <row r="108" spans="1:6" outlineLevel="2" x14ac:dyDescent="0.2"/>
    <row r="109" spans="1:6" outlineLevel="2" x14ac:dyDescent="0.2"/>
    <row r="110" spans="1:6" outlineLevel="2" x14ac:dyDescent="0.2"/>
    <row r="111" spans="1:6" ht="14.25" customHeight="1" outlineLevel="2" x14ac:dyDescent="0.2"/>
    <row r="112" spans="1:6" outlineLevel="2" x14ac:dyDescent="0.2"/>
    <row r="113" outlineLevel="2" x14ac:dyDescent="0.2"/>
    <row r="114" outlineLevel="2" x14ac:dyDescent="0.2"/>
    <row r="115" outlineLevel="2" x14ac:dyDescent="0.2"/>
    <row r="116" outlineLevel="1" x14ac:dyDescent="0.2"/>
  </sheetData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Income</vt:lpstr>
      <vt:lpstr>Expenses</vt:lpstr>
      <vt:lpstr>Expenses!Print_Area</vt:lpstr>
      <vt:lpstr>Income!Print_Area</vt:lpstr>
    </vt:vector>
  </TitlesOfParts>
  <Company>HINZ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Hinz</dc:creator>
  <cp:lastModifiedBy>Lindsey Wedel</cp:lastModifiedBy>
  <cp:lastPrinted>2012-01-19T01:17:18Z</cp:lastPrinted>
  <dcterms:created xsi:type="dcterms:W3CDTF">2005-11-18T17:42:19Z</dcterms:created>
  <dcterms:modified xsi:type="dcterms:W3CDTF">2012-04-18T16:46:31Z</dcterms:modified>
</cp:coreProperties>
</file>